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syreon-my.sharepoint.com/personal/zsuzsanna_petyko_syreon_eu/Documents/REMEDI4ALL/4_Materials/WP9/Assessment framework/"/>
    </mc:Choice>
  </mc:AlternateContent>
  <xr:revisionPtr revIDLastSave="111" documentId="8_{53FA62C9-CA67-40AA-958F-28E84EDCA58F}" xr6:coauthVersionLast="47" xr6:coauthVersionMax="47" xr10:uidLastSave="{23151DDD-538F-4265-BF75-79A3A9FBB608}"/>
  <bookViews>
    <workbookView xWindow="-110" yWindow="-110" windowWidth="19420" windowHeight="10420" tabRatio="677" xr2:uid="{AD3CA9A4-A747-4F1A-B188-E5322D183982}"/>
  </bookViews>
  <sheets>
    <sheet name="PROJECT PROFILE" sheetId="2" r:id="rId1"/>
    <sheet name="CRITERIA SELECTION" sheetId="17" r:id="rId2"/>
    <sheet name="WEIGHTING" sheetId="12" r:id="rId3"/>
    <sheet name="SCORING" sheetId="4" r:id="rId4"/>
    <sheet name="OUTPUT" sheetId="1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7" i="4" l="1"/>
  <c r="K69" i="4"/>
  <c r="K39" i="4"/>
  <c r="K21" i="4"/>
  <c r="D18" i="12" a="1"/>
  <c r="D18" i="12" s="1"/>
  <c r="D15" i="12" a="1"/>
  <c r="D15" i="12" s="1"/>
  <c r="D12" i="12" a="1"/>
  <c r="D12" i="12" s="1"/>
  <c r="D6" i="12" a="1"/>
  <c r="D6" i="12" s="1"/>
  <c r="D9" i="12" a="1"/>
  <c r="D9" i="12" s="1"/>
  <c r="W21" i="4"/>
  <c r="W33" i="4" s="1"/>
  <c r="G10" i="12" l="1"/>
  <c r="I31" i="16"/>
  <c r="I30" i="16"/>
  <c r="H29" i="16"/>
  <c r="J29" i="16" s="1"/>
  <c r="V51" i="4"/>
  <c r="V45" i="4"/>
  <c r="V39" i="4"/>
  <c r="V33" i="4"/>
  <c r="V27" i="4"/>
  <c r="V21" i="4"/>
  <c r="V15" i="4"/>
  <c r="V9" i="4"/>
  <c r="AB39" i="4"/>
  <c r="AB33" i="4"/>
  <c r="AB27" i="4"/>
  <c r="AB21" i="4"/>
  <c r="AB15" i="4"/>
  <c r="AB9" i="4"/>
  <c r="AA6" i="4" s="1"/>
  <c r="P75" i="4"/>
  <c r="P69" i="4"/>
  <c r="P63" i="4"/>
  <c r="P57" i="4"/>
  <c r="P51" i="4"/>
  <c r="P45" i="4"/>
  <c r="P39" i="4"/>
  <c r="P33" i="4"/>
  <c r="P27" i="4"/>
  <c r="P21" i="4"/>
  <c r="P15" i="4"/>
  <c r="P9" i="4"/>
  <c r="J117" i="4"/>
  <c r="J111" i="4"/>
  <c r="J105" i="4"/>
  <c r="J99" i="4"/>
  <c r="J93" i="4"/>
  <c r="J87" i="4"/>
  <c r="J81" i="4"/>
  <c r="J75" i="4"/>
  <c r="J69" i="4"/>
  <c r="J63" i="4"/>
  <c r="J57" i="4"/>
  <c r="J51" i="4"/>
  <c r="J45" i="4"/>
  <c r="J39" i="4"/>
  <c r="J33" i="4"/>
  <c r="J27" i="4"/>
  <c r="J21" i="4"/>
  <c r="J15" i="4"/>
  <c r="J9" i="4"/>
  <c r="D21" i="4"/>
  <c r="D15" i="4"/>
  <c r="D9" i="4"/>
  <c r="C6" i="4" s="1"/>
  <c r="I67" i="16"/>
  <c r="H67" i="16"/>
  <c r="J67" i="16" s="1"/>
  <c r="I66" i="16"/>
  <c r="H66" i="16"/>
  <c r="J66" i="16" s="1"/>
  <c r="I65" i="16"/>
  <c r="H65" i="16"/>
  <c r="J65" i="16" s="1"/>
  <c r="I64" i="16"/>
  <c r="H64" i="16"/>
  <c r="J64" i="16" s="1"/>
  <c r="I63" i="16"/>
  <c r="H63" i="16"/>
  <c r="J63" i="16" s="1"/>
  <c r="I62" i="16"/>
  <c r="H62" i="16"/>
  <c r="J62" i="16" s="1"/>
  <c r="I60" i="16"/>
  <c r="H60" i="16"/>
  <c r="J60" i="16" s="1"/>
  <c r="I59" i="16"/>
  <c r="H59" i="16"/>
  <c r="J59" i="16" s="1"/>
  <c r="I57" i="16"/>
  <c r="H57" i="16"/>
  <c r="J57" i="16" s="1"/>
  <c r="I56" i="16"/>
  <c r="H56" i="16"/>
  <c r="I55" i="16"/>
  <c r="H55" i="16"/>
  <c r="J55" i="16" s="1"/>
  <c r="I52" i="16"/>
  <c r="H52" i="16"/>
  <c r="J52" i="16" s="1"/>
  <c r="I51" i="16"/>
  <c r="H51" i="16"/>
  <c r="J51" i="16" s="1"/>
  <c r="I50" i="16"/>
  <c r="H50" i="16"/>
  <c r="J50" i="16" s="1"/>
  <c r="I49" i="16"/>
  <c r="H49" i="16"/>
  <c r="J49" i="16" s="1"/>
  <c r="I48" i="16"/>
  <c r="H48" i="16"/>
  <c r="J48" i="16" s="1"/>
  <c r="I47" i="16"/>
  <c r="H47" i="16"/>
  <c r="J47" i="16" s="1"/>
  <c r="I45" i="16"/>
  <c r="H45" i="16"/>
  <c r="J45" i="16" s="1"/>
  <c r="I44" i="16"/>
  <c r="H44" i="16"/>
  <c r="J44" i="16" s="1"/>
  <c r="I43" i="16"/>
  <c r="H43" i="16"/>
  <c r="J43" i="16" s="1"/>
  <c r="I42" i="16"/>
  <c r="H42" i="16"/>
  <c r="J42" i="16" s="1"/>
  <c r="I41" i="16"/>
  <c r="H41" i="16"/>
  <c r="J41" i="16" s="1"/>
  <c r="I40" i="16"/>
  <c r="H40" i="16"/>
  <c r="J40" i="16" s="1"/>
  <c r="I37" i="16"/>
  <c r="H37" i="16"/>
  <c r="J37" i="16" s="1"/>
  <c r="I36" i="16"/>
  <c r="H36" i="16"/>
  <c r="J36" i="16" s="1"/>
  <c r="I35" i="16"/>
  <c r="H35" i="16"/>
  <c r="J35" i="16" s="1"/>
  <c r="I34" i="16"/>
  <c r="H34" i="16"/>
  <c r="J34" i="16" s="1"/>
  <c r="I33" i="16"/>
  <c r="H33" i="16"/>
  <c r="J33" i="16" s="1"/>
  <c r="H31" i="16"/>
  <c r="J31" i="16" s="1"/>
  <c r="H30" i="16"/>
  <c r="J30" i="16" s="1"/>
  <c r="I29" i="16"/>
  <c r="I27" i="16"/>
  <c r="H27" i="16"/>
  <c r="J27" i="16" s="1"/>
  <c r="I26" i="16"/>
  <c r="H26" i="16"/>
  <c r="I25" i="16"/>
  <c r="H25" i="16"/>
  <c r="J25" i="16" s="1"/>
  <c r="I21" i="16"/>
  <c r="I22" i="16"/>
  <c r="I20" i="16"/>
  <c r="H21" i="16"/>
  <c r="J21" i="16" s="1"/>
  <c r="H22" i="16"/>
  <c r="J22" i="16" s="1"/>
  <c r="H20" i="16"/>
  <c r="J20" i="16" s="1"/>
  <c r="C17" i="16"/>
  <c r="C14" i="16"/>
  <c r="C11" i="16"/>
  <c r="C8" i="16"/>
  <c r="C5" i="16"/>
  <c r="U6" i="4" l="1"/>
  <c r="D14" i="16" s="1"/>
  <c r="O6" i="4"/>
  <c r="D11" i="16" s="1"/>
  <c r="I6" i="4"/>
  <c r="D8" i="16" s="1"/>
  <c r="D17" i="16"/>
  <c r="D5" i="16"/>
  <c r="J56" i="16"/>
  <c r="J26" i="16"/>
  <c r="J9" i="1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marci</author>
  </authors>
  <commentList>
    <comment ref="A7" authorId="0" shapeId="0" xr:uid="{F548ED8F-AB71-407C-BA92-C33D4A671211}">
      <text>
        <r>
          <rPr>
            <b/>
            <sz val="9"/>
            <color indexed="81"/>
            <rFont val="Tahoma"/>
            <family val="2"/>
            <charset val="238"/>
          </rPr>
          <t>Strength and scientific validity of the hypothesis on why the project is believed to be effective in the new indication.</t>
        </r>
      </text>
    </comment>
    <comment ref="A8" authorId="0" shapeId="0" xr:uid="{2E31FA08-079A-4701-85D5-603D9B8329E1}">
      <text>
        <r>
          <rPr>
            <b/>
            <sz val="9"/>
            <color indexed="81"/>
            <rFont val="Tahoma"/>
            <family val="2"/>
            <charset val="238"/>
          </rPr>
          <t>Presence of patent-like barriers of development and commercial repurposing activities.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9" authorId="0" shapeId="0" xr:uid="{F26B8DA5-E0E5-4E1E-B2F3-BA46988FC265}">
      <text>
        <r>
          <rPr>
            <b/>
            <sz val="9"/>
            <color indexed="81"/>
            <rFont val="Tahoma"/>
            <family val="2"/>
            <charset val="238"/>
          </rPr>
          <t>Additional legal or ethical constraints beyond patent consideration (e.g. violation of competition law, unethical study design)</t>
        </r>
      </text>
    </comment>
    <comment ref="A12" authorId="0" shapeId="0" xr:uid="{0EBF27FA-0607-45AD-9D23-19DB48D7D3DC}">
      <text>
        <r>
          <rPr>
            <b/>
            <sz val="9"/>
            <color indexed="81"/>
            <rFont val="Tahoma"/>
            <family val="2"/>
            <charset val="238"/>
          </rPr>
          <t>Potential improvement in clinical outcomes related to efficacy by the drug repurposing project compared to the standard of care.</t>
        </r>
      </text>
    </comment>
    <comment ref="A13" authorId="0" shapeId="0" xr:uid="{3A253E6F-7590-4E6B-8F12-63D44D113002}">
      <text>
        <r>
          <rPr>
            <b/>
            <sz val="9"/>
            <color indexed="81"/>
            <rFont val="Tahoma"/>
            <family val="2"/>
            <charset val="238"/>
          </rPr>
          <t>Potential improvement in the profile of adverse events and overall tolerability by the targeted patient community compared to the standard of care.</t>
        </r>
      </text>
    </comment>
    <comment ref="A14" authorId="0" shapeId="0" xr:uid="{70FB7E99-7A3D-4124-BDE7-A10E4837AF87}">
      <text>
        <r>
          <rPr>
            <b/>
            <sz val="9"/>
            <color indexed="81"/>
            <rFont val="Tahoma"/>
            <family val="2"/>
            <charset val="238"/>
          </rPr>
          <t>Strength and quality of supporting clinical evidence.</t>
        </r>
      </text>
    </comment>
    <comment ref="A16" authorId="0" shapeId="0" xr:uid="{B7A9E1AC-2B44-44B6-8AF5-1F63745C6C7F}">
      <text>
        <r>
          <rPr>
            <b/>
            <sz val="9"/>
            <color indexed="81"/>
            <rFont val="Tahoma"/>
            <family val="2"/>
            <charset val="238"/>
          </rPr>
          <t>Severity and impact of the target condition.</t>
        </r>
      </text>
    </comment>
    <comment ref="A17" authorId="0" shapeId="0" xr:uid="{BCA185E7-1F14-47ED-B35E-73C40BDA4867}">
      <text>
        <r>
          <rPr>
            <b/>
            <sz val="9"/>
            <color indexed="81"/>
            <rFont val="Tahoma"/>
            <family val="2"/>
            <charset val="238"/>
          </rPr>
          <t>The impact on the patients’ quality of life associated with the therapy / care compared to the standard of care. (e.g. oral tablets instead of IV therapy).</t>
        </r>
      </text>
    </comment>
    <comment ref="A18" authorId="0" shapeId="0" xr:uid="{235729BC-CDCB-49C5-86AE-B3C0A06BEF51}">
      <text>
        <r>
          <rPr>
            <b/>
            <sz val="9"/>
            <color indexed="81"/>
            <rFont val="Tahoma"/>
            <family val="2"/>
            <charset val="238"/>
          </rPr>
          <t>The impact on the caregivers' (family, nurses, other healthcare staff) quality of life associated with the therapy / care compared to the standard of care.</t>
        </r>
      </text>
    </comment>
    <comment ref="A20" authorId="0" shapeId="0" xr:uid="{932CAE4F-FAC8-4A4E-9096-0B5FD4DAA774}">
      <text>
        <r>
          <rPr>
            <b/>
            <sz val="9"/>
            <color indexed="81"/>
            <rFont val="Tahoma"/>
            <family val="2"/>
            <charset val="238"/>
          </rPr>
          <t>The project's alignment with healthcare priorities.</t>
        </r>
      </text>
    </comment>
    <comment ref="A21" authorId="0" shapeId="0" xr:uid="{08C1BD56-351A-4B31-B7F1-0AC022DC01A6}">
      <text>
        <r>
          <rPr>
            <b/>
            <sz val="9"/>
            <color indexed="81"/>
            <rFont val="Tahoma"/>
            <family val="2"/>
            <charset val="238"/>
          </rPr>
          <t>Potential to reduce healthcare burden and costs.</t>
        </r>
      </text>
    </comment>
    <comment ref="A22" authorId="0" shapeId="0" xr:uid="{01B8CBAE-9D62-41AB-9446-80509597423B}">
      <text>
        <r>
          <rPr>
            <b/>
            <sz val="9"/>
            <color indexed="81"/>
            <rFont val="Tahoma"/>
            <family val="2"/>
            <charset val="238"/>
          </rPr>
          <t>Potential to increase patient access to treatment.</t>
        </r>
      </text>
    </comment>
    <comment ref="A23" authorId="0" shapeId="0" xr:uid="{C3388B1E-3CD8-468C-8DE3-3078BA6741B1}">
      <text>
        <r>
          <rPr>
            <b/>
            <sz val="9"/>
            <color indexed="81"/>
            <rFont val="Tahoma"/>
            <family val="2"/>
            <charset val="238"/>
          </rPr>
          <t>Broader benefits to health policy goals.</t>
        </r>
      </text>
    </comment>
    <comment ref="A24" authorId="0" shapeId="0" xr:uid="{39A631FC-12BA-40F6-81D1-E9E3AEBCCB8F}">
      <text>
        <r>
          <rPr>
            <b/>
            <sz val="9"/>
            <color indexed="81"/>
            <rFont val="Tahoma"/>
            <family val="2"/>
            <charset val="238"/>
          </rPr>
          <t>Contribution to drug repurposing knowledge and practice.</t>
        </r>
      </text>
    </comment>
    <comment ref="A27" authorId="0" shapeId="0" xr:uid="{5EF47F55-64D1-476D-8022-F863757E24E7}">
      <text>
        <r>
          <rPr>
            <b/>
            <sz val="9"/>
            <color indexed="81"/>
            <rFont val="Tahoma"/>
            <family val="2"/>
            <charset val="238"/>
          </rPr>
          <t>Scientific and professional expertise of the team and the leadership.</t>
        </r>
      </text>
    </comment>
    <comment ref="A28" authorId="0" shapeId="0" xr:uid="{8D024289-D982-4673-8B66-C43750DD44C0}">
      <text>
        <r>
          <rPr>
            <b/>
            <sz val="9"/>
            <color indexed="81"/>
            <rFont val="Tahoma"/>
            <family val="2"/>
            <charset val="238"/>
          </rPr>
          <t>Business and industry experience of the team and the leadership.</t>
        </r>
      </text>
    </comment>
    <comment ref="A29" authorId="0" shapeId="0" xr:uid="{898D3E15-B0A6-4B49-ACC1-5B31D5C8F47E}">
      <text>
        <r>
          <rPr>
            <b/>
            <sz val="9"/>
            <color indexed="81"/>
            <rFont val="Tahoma"/>
            <family val="2"/>
            <charset val="238"/>
          </rPr>
          <t>Clarity, structure, and sufficient coverage of team roles.</t>
        </r>
      </text>
    </comment>
    <comment ref="A30" authorId="0" shapeId="0" xr:uid="{602289A4-4D70-4C54-AB80-A6354266ECEB}">
      <text>
        <r>
          <rPr>
            <b/>
            <sz val="9"/>
            <color indexed="81"/>
            <rFont val="Tahoma"/>
            <family val="2"/>
            <charset val="238"/>
          </rPr>
          <t>Strength and value of the advisory board.</t>
        </r>
      </text>
    </comment>
    <comment ref="A31" authorId="0" shapeId="0" xr:uid="{C98FCFAA-0D89-428A-B71D-08386C7E0AE7}">
      <text>
        <r>
          <rPr>
            <b/>
            <sz val="9"/>
            <color indexed="81"/>
            <rFont val="Tahoma"/>
            <family val="2"/>
            <charset val="238"/>
          </rPr>
          <t>Number of industrial partners and their level of commitment and alignment.</t>
        </r>
      </text>
    </comment>
    <comment ref="A32" authorId="0" shapeId="0" xr:uid="{B2D8A3B7-ADA9-45C0-BA20-F7D26A970425}">
      <text>
        <r>
          <rPr>
            <b/>
            <sz val="9"/>
            <color indexed="81"/>
            <rFont val="Tahoma"/>
            <family val="2"/>
            <charset val="238"/>
          </rPr>
          <t>Level of patient involvement in development.</t>
        </r>
      </text>
    </comment>
    <comment ref="A34" authorId="0" shapeId="0" xr:uid="{54547EE7-04A7-4DEB-A7E2-BC4ECC398691}">
      <text>
        <r>
          <rPr>
            <b/>
            <sz val="9"/>
            <color indexed="81"/>
            <rFont val="Tahoma"/>
            <family val="2"/>
            <charset val="238"/>
          </rPr>
          <t>Complexity and scope of development efforts.</t>
        </r>
      </text>
    </comment>
    <comment ref="A35" authorId="0" shapeId="0" xr:uid="{62D77077-39F4-43D6-8873-8EDAFF766D1F}">
      <text>
        <r>
          <rPr>
            <b/>
            <sz val="9"/>
            <color indexed="81"/>
            <rFont val="Tahoma"/>
            <family val="2"/>
            <charset val="238"/>
          </rPr>
          <t xml:space="preserve">Realism and structure of the workplan, including feasible patient recruitment plan for a clinical trial </t>
        </r>
      </text>
    </comment>
    <comment ref="A36" authorId="0" shapeId="0" xr:uid="{11637B3B-31EB-49D7-8D18-923E44E5FB22}">
      <text>
        <r>
          <rPr>
            <b/>
            <sz val="9"/>
            <color indexed="81"/>
            <rFont val="Tahoma"/>
            <family val="2"/>
            <charset val="238"/>
          </rPr>
          <t>Strength and completeness of risk mitigation strategy.</t>
        </r>
      </text>
    </comment>
    <comment ref="A37" authorId="0" shapeId="0" xr:uid="{354E3D03-D661-45D6-A959-6659645D7126}">
      <text>
        <r>
          <rPr>
            <b/>
            <sz val="9"/>
            <color indexed="81"/>
            <rFont val="Tahoma"/>
            <family val="2"/>
            <charset val="238"/>
          </rPr>
          <t>The projects’ ability to secure the access to the key technologies</t>
        </r>
      </text>
    </comment>
    <comment ref="A38" authorId="0" shapeId="0" xr:uid="{3780C76B-85F3-4595-BD36-CA8C725B1123}">
      <text>
        <r>
          <rPr>
            <b/>
            <sz val="9"/>
            <color indexed="81"/>
            <rFont val="Tahoma"/>
            <family val="2"/>
            <charset val="238"/>
          </rPr>
          <t>Quality and coherence of the overall project plan from the scientific methodology point of view.</t>
        </r>
      </text>
    </comment>
    <comment ref="A39" authorId="0" shapeId="0" xr:uid="{64FF2D98-7CFA-4E9D-89BE-03BC21EDF4F5}">
      <text>
        <r>
          <rPr>
            <b/>
            <sz val="9"/>
            <color indexed="81"/>
            <rFont val="Tahoma"/>
            <family val="2"/>
            <charset val="238"/>
          </rPr>
          <t>Level of focus on patient needs and outcomes.</t>
        </r>
      </text>
    </comment>
    <comment ref="A42" authorId="0" shapeId="0" xr:uid="{71ADA605-542E-4B8E-9CBE-6FC6BAB5724C}">
      <text>
        <r>
          <rPr>
            <b/>
            <sz val="9"/>
            <color indexed="81"/>
            <rFont val="Tahoma"/>
            <family val="2"/>
            <charset val="238"/>
          </rPr>
          <t>Combination of sales volume potential and the potential to achieve premium pricing (significantly higher price than similar competing products).</t>
        </r>
      </text>
    </comment>
    <comment ref="A43" authorId="0" shapeId="0" xr:uid="{8ACC8966-5897-43B8-8A19-43013C5FF5A9}">
      <text>
        <r>
          <rPr>
            <b/>
            <sz val="9"/>
            <color indexed="81"/>
            <rFont val="Tahoma"/>
            <family val="2"/>
            <charset val="238"/>
          </rPr>
          <t>Combination of revenue potential and operating cost intensity.</t>
        </r>
      </text>
    </comment>
    <comment ref="A44" authorId="0" shapeId="0" xr:uid="{22400F08-4556-48A5-BF75-3984DCCB7325}">
      <text>
        <r>
          <rPr>
            <b/>
            <sz val="9"/>
            <color indexed="81"/>
            <rFont val="Tahoma"/>
            <family val="2"/>
            <charset val="238"/>
          </rPr>
          <t>Projected financial returns and investment efficiency.</t>
        </r>
      </text>
    </comment>
    <comment ref="A46" authorId="0" shapeId="0" xr:uid="{0D79DFD8-2986-4210-923F-E5B5E3B10D4A}">
      <text>
        <r>
          <rPr>
            <b/>
            <sz val="9"/>
            <color indexed="81"/>
            <rFont val="Tahoma"/>
            <family val="2"/>
            <charset val="238"/>
          </rPr>
          <t>Feasibility of delivering patient impact, including the establishment of enabling commercial infrastructure</t>
        </r>
      </text>
    </comment>
    <comment ref="A47" authorId="0" shapeId="0" xr:uid="{ABBF2C7D-E792-4082-90AE-74CBE37A962A}">
      <text>
        <r>
          <rPr>
            <b/>
            <sz val="9"/>
            <color indexed="81"/>
            <rFont val="Tahoma"/>
            <family val="2"/>
            <charset val="238"/>
          </rPr>
          <t>Level of expected market competition based on the number of ongoing drug development projects.</t>
        </r>
      </text>
    </comment>
    <comment ref="A49" authorId="0" shapeId="0" xr:uid="{4C0AA40E-684E-4F69-9C76-A197FAC45528}">
      <text>
        <r>
          <rPr>
            <b/>
            <sz val="9"/>
            <color indexed="81"/>
            <rFont val="Tahoma"/>
            <family val="2"/>
            <charset val="238"/>
          </rPr>
          <t>Whether the requested amount is within the funder’s limits.</t>
        </r>
      </text>
    </comment>
    <comment ref="A50" authorId="0" shapeId="0" xr:uid="{032E7F1A-A2BC-48AB-B690-F5112FCA42B7}">
      <text>
        <r>
          <rPr>
            <b/>
            <sz val="9"/>
            <color indexed="81"/>
            <rFont val="Tahoma"/>
            <family val="2"/>
            <charset val="238"/>
          </rPr>
          <t>Strategic and effective allocation of funds.</t>
        </r>
      </text>
    </comment>
    <comment ref="A51" authorId="0" shapeId="0" xr:uid="{4EAA6A1D-09C1-4C61-91FF-085B22AF0303}">
      <text>
        <r>
          <rPr>
            <b/>
            <sz val="9"/>
            <color indexed="81"/>
            <rFont val="Tahoma"/>
            <family val="2"/>
            <charset val="238"/>
          </rPr>
          <t>Potential value and benefits for the funder.</t>
        </r>
      </text>
    </comment>
    <comment ref="A52" authorId="0" shapeId="0" xr:uid="{869BE83B-0545-454F-AC6A-F5AAD7F109A0}">
      <text>
        <r>
          <rPr>
            <b/>
            <sz val="9"/>
            <color indexed="81"/>
            <rFont val="Tahoma"/>
            <family val="2"/>
            <charset val="238"/>
          </rPr>
          <t>Strategic and value fit of co-investors.</t>
        </r>
      </text>
    </comment>
    <comment ref="A53" authorId="0" shapeId="0" xr:uid="{B2F1B502-37D3-4668-8D1D-4004FB997E13}">
      <text>
        <r>
          <rPr>
            <b/>
            <sz val="9"/>
            <color indexed="81"/>
            <rFont val="Tahoma"/>
            <family val="2"/>
            <charset val="238"/>
          </rPr>
          <t>Potential negative change in ownership and control due to the additional funding rounds.</t>
        </r>
      </text>
    </comment>
    <comment ref="A54" authorId="0" shapeId="0" xr:uid="{F800846F-F41F-4E0B-8AC6-55610DE5D812}">
      <text>
        <r>
          <rPr>
            <b/>
            <sz val="9"/>
            <color indexed="81"/>
            <rFont val="Tahoma"/>
            <family val="2"/>
            <charset val="238"/>
          </rPr>
          <t>Clarity and feasibility of securing funding.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marci</author>
  </authors>
  <commentList>
    <comment ref="C9" authorId="0" shapeId="0" xr:uid="{28EFE179-6433-4F75-A23B-F5CF43C1BC62}">
      <text>
        <r>
          <rPr>
            <sz val="12"/>
            <color indexed="81"/>
            <rFont val="Tahoma"/>
            <family val="2"/>
            <charset val="238"/>
          </rPr>
          <t>Extremely unsatisfactory argumentation, and/or already discredited hypothesis</t>
        </r>
      </text>
    </comment>
    <comment ref="I9" authorId="0" shapeId="0" xr:uid="{53E4F183-642E-4BEB-890D-7022BBA4B5F0}">
      <text>
        <r>
          <rPr>
            <sz val="12"/>
            <color indexed="81"/>
            <rFont val="Tahoma"/>
            <family val="2"/>
            <charset val="238"/>
          </rPr>
          <t>Minor improvement possible on certain symptoms; no meaningful impact on overall disease progression or patient outcome.</t>
        </r>
      </text>
    </comment>
    <comment ref="O9" authorId="0" shapeId="0" xr:uid="{D644056C-5841-41D4-AFEF-BE009465635D}">
      <text>
        <r>
          <rPr>
            <sz val="12"/>
            <color indexed="81"/>
            <rFont val="Tahoma"/>
            <family val="2"/>
            <charset val="238"/>
          </rPr>
          <t>No demonstrated professional excellence; team members lack relevant qualifications or research background.</t>
        </r>
      </text>
    </comment>
    <comment ref="U9" authorId="0" shapeId="0" xr:uid="{69C36A8F-4306-4B2F-B6A1-CBC1E66D3D6E}">
      <text>
        <r>
          <rPr>
            <sz val="12"/>
            <color indexed="81"/>
            <rFont val="Tahoma"/>
            <family val="2"/>
            <charset val="238"/>
          </rPr>
          <t>Very low revenue potential; minimal unit sales expected, with limited market demand.</t>
        </r>
      </text>
    </comment>
    <comment ref="AA9" authorId="0" shapeId="0" xr:uid="{102C3999-B888-4F6A-8CDD-8689296D36A3}">
      <text>
        <r>
          <rPr>
            <sz val="12"/>
            <color indexed="81"/>
            <rFont val="Tahoma"/>
            <family val="2"/>
            <charset val="238"/>
          </rPr>
          <t>Far beyond the funder’s limits; requested funding amount significantly exceeds the funder’s financial capacity, making support highly unlikely.</t>
        </r>
      </text>
    </comment>
    <comment ref="C10" authorId="0" shapeId="0" xr:uid="{B6E66471-AFE0-4ECF-8CEC-2E930096792E}">
      <text>
        <r>
          <rPr>
            <sz val="12"/>
            <color indexed="81"/>
            <rFont val="Tahoma"/>
            <family val="2"/>
            <charset val="238"/>
          </rPr>
          <t>Poor argumentation, strong scientific doubt, but considerable anecdotal evidence exist that may justify the followup research</t>
        </r>
      </text>
    </comment>
    <comment ref="I10" authorId="0" shapeId="0" xr:uid="{FB3CDD2B-C866-45C4-A994-A0B9DB1B8345}">
      <text>
        <r>
          <rPr>
            <sz val="12"/>
            <color indexed="81"/>
            <rFont val="Tahoma"/>
            <family val="2"/>
            <charset val="238"/>
          </rPr>
          <t>Limited efficacy; some improvement in symptoms, but no effect on disease progression or long-term outcomes.</t>
        </r>
      </text>
    </comment>
    <comment ref="O10" authorId="0" shapeId="0" xr:uid="{A3627B47-1E2D-4109-A938-4962FACAD312}">
      <text>
        <r>
          <rPr>
            <sz val="12"/>
            <color indexed="81"/>
            <rFont val="Tahoma"/>
            <family val="2"/>
            <charset val="238"/>
          </rPr>
          <t xml:space="preserve">Limited professional excellence; some team members have relevant qualifications, but no significant achievements or recognition.
</t>
        </r>
      </text>
    </comment>
    <comment ref="U10" authorId="0" shapeId="0" xr:uid="{9D43288D-EB83-4E96-BDEC-0191C2B65628}">
      <text>
        <r>
          <rPr>
            <sz val="12"/>
            <color indexed="81"/>
            <rFont val="Tahoma"/>
            <family val="2"/>
            <charset val="238"/>
          </rPr>
          <t xml:space="preserve">Low revenue potential; modest unit sales expected, with niche market demand.
</t>
        </r>
      </text>
    </comment>
    <comment ref="AA10" authorId="0" shapeId="0" xr:uid="{AC16C5D1-F2F6-42A4-8558-4324492BD84B}">
      <text>
        <r>
          <rPr>
            <sz val="12"/>
            <color indexed="81"/>
            <rFont val="Tahoma"/>
            <family val="2"/>
            <charset val="238"/>
          </rPr>
          <t xml:space="preserve">Exceeds the funder’s limits; requested funding amount is challenging for the funder to provide, with high risk of financial strain.
</t>
        </r>
      </text>
    </comment>
    <comment ref="C11" authorId="0" shapeId="0" xr:uid="{48DAA972-B48D-48E8-8601-D041B0A9C8F3}">
      <text>
        <r>
          <rPr>
            <sz val="12"/>
            <color indexed="81"/>
            <rFont val="Tahoma"/>
            <family val="2"/>
            <charset val="238"/>
          </rPr>
          <t>Less coherent or inconsistent argumentation, and/or considerable scientific criticism against the hypothesis, however, there is a chance that the project can in short term handle the criticism</t>
        </r>
      </text>
    </comment>
    <comment ref="I11" authorId="0" shapeId="0" xr:uid="{B831F5E1-E0D5-4E4E-8320-956749F07DEA}">
      <text>
        <r>
          <rPr>
            <sz val="12"/>
            <color indexed="81"/>
            <rFont val="Tahoma"/>
            <family val="2"/>
            <charset val="238"/>
          </rPr>
          <t>Moderate efficacy; measurable improvement in symptoms and some impact on disease progression or long-term outcomes.</t>
        </r>
      </text>
    </comment>
    <comment ref="O11" authorId="0" shapeId="0" xr:uid="{F75D3367-D788-49ED-A70F-7DDF6E82DE30}">
      <text>
        <r>
          <rPr>
            <sz val="12"/>
            <color indexed="81"/>
            <rFont val="Tahoma"/>
            <family val="2"/>
            <charset val="238"/>
          </rPr>
          <t>Moderate professional excellence; team includes members with solid academic credentials and some notable achievements in the field.</t>
        </r>
      </text>
    </comment>
    <comment ref="U11" authorId="0" shapeId="0" xr:uid="{A7035C88-A55B-4299-BEFA-BD2191F3223F}">
      <text>
        <r>
          <rPr>
            <sz val="12"/>
            <color indexed="81"/>
            <rFont val="Tahoma"/>
            <family val="2"/>
            <charset val="238"/>
          </rPr>
          <t>Moderate revenue potential; reasonable unit sales expected, with solid market demand but limited scalability.</t>
        </r>
      </text>
    </comment>
    <comment ref="AA11" authorId="0" shapeId="0" xr:uid="{7565FC5B-72F4-4DFD-A5B5-075715723B2F}">
      <text>
        <r>
          <rPr>
            <sz val="12"/>
            <color indexed="81"/>
            <rFont val="Tahoma"/>
            <family val="2"/>
            <charset val="238"/>
          </rPr>
          <t>Approaching the funder’s limits; requested funding amount is manageable but may require adjustments or prioritization of resources.</t>
        </r>
      </text>
    </comment>
    <comment ref="C12" authorId="0" shapeId="0" xr:uid="{CFA770E5-053B-454B-A124-F71DD041C37C}">
      <text>
        <r>
          <rPr>
            <sz val="12"/>
            <color indexed="81"/>
            <rFont val="Tahoma"/>
            <family val="2"/>
            <charset val="238"/>
          </rPr>
          <t>Argumentation is solid, well written, but the hypothesis is rationally or scientifically criticized, these critics can only be handled by the next steps of the project</t>
        </r>
      </text>
    </comment>
    <comment ref="I12" authorId="0" shapeId="0" xr:uid="{58142E04-90E0-40B9-958B-EDF1AC9D94C2}">
      <text>
        <r>
          <rPr>
            <sz val="12"/>
            <color indexed="81"/>
            <rFont val="Tahoma"/>
            <family val="2"/>
            <charset val="238"/>
          </rPr>
          <t>High efficacy; significant improvement in symptoms and disease progression, with a meaningful and consistent benefit for patients.</t>
        </r>
      </text>
    </comment>
    <comment ref="O12" authorId="0" shapeId="0" xr:uid="{7FA8131B-9031-4D8E-B80B-9B8711725B31}">
      <text>
        <r>
          <rPr>
            <sz val="12"/>
            <color indexed="81"/>
            <rFont val="Tahoma"/>
            <family val="2"/>
            <charset val="238"/>
          </rPr>
          <t>High professional excellence; team includes members with strong academic records, recognized expertise, and multiple notable achievements.</t>
        </r>
      </text>
    </comment>
    <comment ref="U12" authorId="0" shapeId="0" xr:uid="{203FF8CC-19E1-4A8F-BAA7-51A37D05B954}">
      <text>
        <r>
          <rPr>
            <sz val="12"/>
            <color indexed="81"/>
            <rFont val="Tahoma"/>
            <family val="2"/>
            <charset val="238"/>
          </rPr>
          <t>High revenue potential; strong unit sales expected, with clear market demand and growth potential.</t>
        </r>
      </text>
    </comment>
    <comment ref="AA12" authorId="0" shapeId="0" xr:uid="{E338D21F-1DB3-4934-84C7-3DE23F734760}">
      <text>
        <r>
          <rPr>
            <sz val="12"/>
            <color indexed="81"/>
            <rFont val="Tahoma"/>
            <family val="2"/>
            <charset val="238"/>
          </rPr>
          <t>Within the funder’s limits; requested funding amount is well within the funder’s financial capacity, with minimal financial strain.</t>
        </r>
      </text>
    </comment>
    <comment ref="C13" authorId="0" shapeId="0" xr:uid="{8C33587C-35CA-4FC0-932C-1D09B5338314}">
      <text>
        <r>
          <rPr>
            <sz val="12"/>
            <color indexed="81"/>
            <rFont val="Tahoma"/>
            <family val="2"/>
            <charset val="238"/>
          </rPr>
          <t>Argumentation is solid, well written, no significant scientific criticism against the hypothesis and remaining scientific doubt can only be handled by the next steps of the project</t>
        </r>
      </text>
    </comment>
    <comment ref="I13" authorId="0" shapeId="0" xr:uid="{9CDF492E-8B9C-4AC8-A315-F851E944C40D}">
      <text>
        <r>
          <rPr>
            <sz val="12"/>
            <color indexed="81"/>
            <rFont val="Tahoma"/>
            <family val="2"/>
            <charset val="238"/>
          </rPr>
          <t>Complete or near-complete solution; available therapies offer a causal recovery or full disease resolution.</t>
        </r>
      </text>
    </comment>
    <comment ref="O13" authorId="0" shapeId="0" xr:uid="{4291505D-ED3C-488B-A271-6A972EF8BBB1}">
      <text>
        <r>
          <rPr>
            <sz val="12"/>
            <color indexed="81"/>
            <rFont val="Tahoma"/>
            <family val="2"/>
            <charset val="238"/>
          </rPr>
          <t>Outstanding professional excellence; team includes highly distinguished experts with internationally recognized achievements and leadership in the field.</t>
        </r>
      </text>
    </comment>
    <comment ref="U13" authorId="0" shapeId="0" xr:uid="{CFC2479B-D48B-4FAB-AF12-844E223F6945}">
      <text>
        <r>
          <rPr>
            <sz val="12"/>
            <color indexed="81"/>
            <rFont val="Tahoma"/>
            <family val="2"/>
            <charset val="238"/>
          </rPr>
          <t>Very high revenue potential; exceptional unit sales expected, with strong market demand and high scalability.</t>
        </r>
      </text>
    </comment>
    <comment ref="AA13" authorId="0" shapeId="0" xr:uid="{97A1CD37-2FC5-4652-9F85-27184586E57F}">
      <text>
        <r>
          <rPr>
            <sz val="12"/>
            <color indexed="81"/>
            <rFont val="Tahoma"/>
            <family val="2"/>
            <charset val="238"/>
          </rPr>
          <t>Well within the funder’s limits; requested funding amount is easily manageable within the funder’s capacity, with no strain on resources.</t>
        </r>
      </text>
    </comment>
    <comment ref="C15" authorId="0" shapeId="0" xr:uid="{40E39A01-0F36-42EC-9489-C13DD9C71CCD}">
      <text>
        <r>
          <rPr>
            <sz val="12"/>
            <color indexed="81"/>
            <rFont val="Tahoma"/>
            <family val="2"/>
            <charset val="238"/>
          </rPr>
          <t>High risk of patent infringement or legal challenges; very difficult to secure market exclusivity.</t>
        </r>
      </text>
    </comment>
    <comment ref="I15" authorId="0" shapeId="0" xr:uid="{0EBADFB9-F6E1-424E-BB1D-08A184DB2D5C}">
      <text>
        <r>
          <rPr>
            <sz val="12"/>
            <color indexed="81"/>
            <rFont val="Tahoma"/>
            <family val="2"/>
            <charset val="238"/>
          </rPr>
          <t>Minor improvement possible on certain symptoms; no meaningful impact on overall disease progression or patient outcome.</t>
        </r>
      </text>
    </comment>
    <comment ref="O15" authorId="0" shapeId="0" xr:uid="{B6813699-898F-4092-82D8-2254A9BB8BE0}">
      <text>
        <r>
          <rPr>
            <sz val="12"/>
            <color indexed="81"/>
            <rFont val="Tahoma"/>
            <family val="2"/>
            <charset val="238"/>
          </rPr>
          <t>No business track record; team members have no experience in business or commercialization.</t>
        </r>
      </text>
    </comment>
    <comment ref="U15" authorId="0" shapeId="0" xr:uid="{0F671FA3-63EF-4224-B2C4-C106AEE9C5EE}">
      <text>
        <r>
          <rPr>
            <sz val="12"/>
            <color indexed="81"/>
            <rFont val="Tahoma"/>
            <family val="2"/>
            <charset val="238"/>
          </rPr>
          <t>Very low pricing potential; low willingness to pay, with no ability to command a premium price.</t>
        </r>
      </text>
    </comment>
    <comment ref="AA15" authorId="0" shapeId="0" xr:uid="{477C6EB9-1D39-49CB-9F6C-C6867D30E937}">
      <text>
        <r>
          <rPr>
            <sz val="12"/>
            <color indexed="81"/>
            <rFont val="Tahoma"/>
            <family val="2"/>
            <charset val="238"/>
          </rPr>
          <t>Poorly planned use of funds; no clear allocation strategy, with high risk of mismanagement or waste.</t>
        </r>
      </text>
    </comment>
    <comment ref="C16" authorId="0" shapeId="0" xr:uid="{0D1FCB64-2E40-49FA-AF72-52F63EA1C405}">
      <text>
        <r>
          <rPr>
            <sz val="12"/>
            <color indexed="81"/>
            <rFont val="Tahoma"/>
            <family val="2"/>
            <charset val="238"/>
          </rPr>
          <t>Significant risk of patent infringement or legal challenges; difficult to secure market exclusivity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I16" authorId="0" shapeId="0" xr:uid="{1423DC1A-AF49-4CA3-B6F4-C993E0281345}">
      <text>
        <r>
          <rPr>
            <sz val="12"/>
            <color indexed="81"/>
            <rFont val="Tahoma"/>
            <family val="2"/>
            <charset val="238"/>
          </rPr>
          <t>Limited efficacy; some improvement in symptoms, but no effect on disease progression or long-term outcomes.</t>
        </r>
      </text>
    </comment>
    <comment ref="O16" authorId="0" shapeId="0" xr:uid="{07BBED61-6691-47EF-AC3E-23C11F508130}">
      <text>
        <r>
          <rPr>
            <sz val="12"/>
            <color indexed="81"/>
            <rFont val="Tahoma"/>
            <family val="2"/>
            <charset val="238"/>
          </rPr>
          <t xml:space="preserve">Limited business track record; some team members have business experience, but with no significant success or impact.
</t>
        </r>
      </text>
    </comment>
    <comment ref="U16" authorId="0" shapeId="0" xr:uid="{75078862-87EC-496A-BBBD-3DD41B12DF00}">
      <text>
        <r>
          <rPr>
            <sz val="12"/>
            <color indexed="81"/>
            <rFont val="Tahoma"/>
            <family val="2"/>
            <charset val="238"/>
          </rPr>
          <t xml:space="preserve">Low pricing potential; modest pricing achievable, with limited ability to secure a premium price.
</t>
        </r>
      </text>
    </comment>
    <comment ref="AA16" authorId="0" shapeId="0" xr:uid="{B2027FAC-5875-41D9-B392-2B11B3433258}">
      <text>
        <r>
          <rPr>
            <sz val="12"/>
            <color indexed="81"/>
            <rFont val="Tahoma"/>
            <family val="2"/>
            <charset val="238"/>
          </rPr>
          <t xml:space="preserve">Weak planning; vague or incomplete allocation of funds, with potential for inefficiencies or misuse.
</t>
        </r>
      </text>
    </comment>
    <comment ref="C17" authorId="0" shapeId="0" xr:uid="{5B5B76F5-D413-45E3-8F24-656FA889EF3A}">
      <text>
        <r>
          <rPr>
            <sz val="12"/>
            <color indexed="81"/>
            <rFont val="Tahoma"/>
            <family val="2"/>
            <charset val="238"/>
          </rPr>
          <t>Patents are possible and could provide some protection, but there are gaps or vulnerabilities that may make repurposed usage difficult.</t>
        </r>
      </text>
    </comment>
    <comment ref="I17" authorId="0" shapeId="0" xr:uid="{027070D9-E4AF-41B1-A1CB-519A715644DC}">
      <text>
        <r>
          <rPr>
            <sz val="12"/>
            <color indexed="81"/>
            <rFont val="Tahoma"/>
            <family val="2"/>
            <charset val="238"/>
          </rPr>
          <t>Moderate efficacy; measurable improvement in symptoms and some impact on disease progression or long-term outcomes.</t>
        </r>
      </text>
    </comment>
    <comment ref="O17" authorId="0" shapeId="0" xr:uid="{E2650C3F-96BF-44B9-9DF9-CF6CFC98FA45}">
      <text>
        <r>
          <rPr>
            <sz val="12"/>
            <color indexed="81"/>
            <rFont val="Tahoma"/>
            <family val="2"/>
            <charset val="238"/>
          </rPr>
          <t>Moderate business track record; team includes members with relevant business experience and some successful projects or ventures.</t>
        </r>
      </text>
    </comment>
    <comment ref="U17" authorId="0" shapeId="0" xr:uid="{62E5D221-DE63-4B5A-9C5A-43F744787F8E}">
      <text>
        <r>
          <rPr>
            <sz val="12"/>
            <color indexed="81"/>
            <rFont val="Tahoma"/>
            <family val="2"/>
            <charset val="238"/>
          </rPr>
          <t>Moderate pricing potential; reasonable pricing achievable, with some capacity to charge a premium price in specific market segments.</t>
        </r>
      </text>
    </comment>
    <comment ref="AA17" authorId="0" shapeId="0" xr:uid="{B8E3CE25-2DF9-42B7-9C39-FB6AA87E4D73}">
      <text>
        <r>
          <rPr>
            <sz val="12"/>
            <color indexed="81"/>
            <rFont val="Tahoma"/>
            <family val="2"/>
            <charset val="238"/>
          </rPr>
          <t>Moderate planning; reasonable allocation of funds, but some gaps or uncertainties remain.</t>
        </r>
      </text>
    </comment>
    <comment ref="C18" authorId="0" shapeId="0" xr:uid="{BEFD818A-5C9E-4369-B02C-356AAB28B146}">
      <text>
        <r>
          <rPr>
            <sz val="12"/>
            <color indexed="81"/>
            <rFont val="Tahoma"/>
            <family val="2"/>
            <charset val="238"/>
          </rPr>
          <t>Clear legal pathway for repurposing, but minor legal dispute may happen.</t>
        </r>
      </text>
    </comment>
    <comment ref="I18" authorId="0" shapeId="0" xr:uid="{FD79B547-0EE0-4731-9A42-55BBF1198350}">
      <text>
        <r>
          <rPr>
            <sz val="12"/>
            <color indexed="81"/>
            <rFont val="Tahoma"/>
            <family val="2"/>
            <charset val="238"/>
          </rPr>
          <t>High efficacy; significant improvement in symptoms and disease progression, with a meaningful and consistent benefit for patients.</t>
        </r>
      </text>
    </comment>
    <comment ref="O18" authorId="0" shapeId="0" xr:uid="{6C139777-B257-44E5-B568-7362FF99E5DD}">
      <text>
        <r>
          <rPr>
            <sz val="12"/>
            <color indexed="81"/>
            <rFont val="Tahoma"/>
            <family val="2"/>
            <charset val="238"/>
          </rPr>
          <t>Strong business track record; team includes members with consistent success in business, including successful product launches or company growth.</t>
        </r>
      </text>
    </comment>
    <comment ref="U18" authorId="0" shapeId="0" xr:uid="{49164F90-4C9F-4782-9912-19DF8B15B0DA}">
      <text>
        <r>
          <rPr>
            <sz val="12"/>
            <color indexed="81"/>
            <rFont val="Tahoma"/>
            <family val="2"/>
            <charset val="238"/>
          </rPr>
          <t>High pricing potential; strong ability to command a premium price, with solid market acceptance and competitive positioning.</t>
        </r>
      </text>
    </comment>
    <comment ref="AA18" authorId="0" shapeId="0" xr:uid="{A2A5C389-DA98-4DAA-90E7-DA2D4A6D77B6}">
      <text>
        <r>
          <rPr>
            <sz val="12"/>
            <color indexed="81"/>
            <rFont val="Tahoma"/>
            <family val="2"/>
            <charset val="238"/>
          </rPr>
          <t>Strong planning; clear and well-structured allocation of funds, with defined goals and minimal risk of mismanagement.</t>
        </r>
      </text>
    </comment>
    <comment ref="C19" authorId="0" shapeId="0" xr:uid="{6340E925-978D-4604-B8A9-7D5D48F5D6FB}">
      <text>
        <r>
          <rPr>
            <sz val="12"/>
            <color indexed="81"/>
            <rFont val="Tahoma"/>
            <family val="2"/>
            <charset val="238"/>
          </rPr>
          <t>Clearly no patent-related barrier for repurposing</t>
        </r>
      </text>
    </comment>
    <comment ref="I19" authorId="0" shapeId="0" xr:uid="{F767B7F6-9292-4A25-8778-A25E86F0A9DF}">
      <text>
        <r>
          <rPr>
            <sz val="12"/>
            <color indexed="81"/>
            <rFont val="Tahoma"/>
            <family val="2"/>
            <charset val="238"/>
          </rPr>
          <t>Complete or near-complete solution; available treatment offers a causal recovery or full disease resolution.</t>
        </r>
      </text>
    </comment>
    <comment ref="O19" authorId="0" shapeId="0" xr:uid="{FD650DC8-E5CA-47FF-AFB7-6DC342D7501F}">
      <text>
        <r>
          <rPr>
            <sz val="12"/>
            <color indexed="81"/>
            <rFont val="Tahoma"/>
            <family val="2"/>
            <charset val="238"/>
          </rPr>
          <t>Exceptional business track record; team includes highly experienced leaders with a history of major business successes and industry recognition.</t>
        </r>
      </text>
    </comment>
    <comment ref="U19" authorId="0" shapeId="0" xr:uid="{20849EBE-A705-4364-B488-A4ACC1436A1F}">
      <text>
        <r>
          <rPr>
            <sz val="12"/>
            <color indexed="81"/>
            <rFont val="Tahoma"/>
            <family val="2"/>
            <charset val="238"/>
          </rPr>
          <t>Very high pricing potential; exceptional ability to charge a premium price, with strong market demand</t>
        </r>
      </text>
    </comment>
    <comment ref="AA19" authorId="0" shapeId="0" xr:uid="{F109BECA-4A99-4222-9DE1-CC4B72CB10AD}">
      <text>
        <r>
          <rPr>
            <sz val="12"/>
            <color indexed="81"/>
            <rFont val="Tahoma"/>
            <family val="2"/>
            <charset val="238"/>
          </rPr>
          <t>Very strong planning; highly detailed and strategic allocation of funds, with strong alignment to project goals and efficient resource use.</t>
        </r>
      </text>
    </comment>
    <comment ref="C21" authorId="0" shapeId="0" xr:uid="{FFEF80EE-45F7-4457-ACDB-4C8FFB2C0F49}">
      <text>
        <r>
          <rPr>
            <sz val="12"/>
            <color indexed="81"/>
            <rFont val="Tahoma"/>
            <family val="2"/>
            <charset val="238"/>
          </rPr>
          <t>Severe legal or ethical restrictions that make the project highly unlikely to proceed (e.g., banned substances, major ethical controversies).</t>
        </r>
      </text>
    </comment>
    <comment ref="I21" authorId="0" shapeId="0" xr:uid="{E9EADB62-3657-42EB-8E9A-F46296588CCF}">
      <text>
        <r>
          <rPr>
            <sz val="12"/>
            <color indexed="81"/>
            <rFont val="Tahoma"/>
            <family val="2"/>
            <charset val="238"/>
          </rPr>
          <t>There is a 0 point difference on the scale between the repurposing candidate and the gold standard therapy</t>
        </r>
      </text>
    </comment>
    <comment ref="O21" authorId="0" shapeId="0" xr:uid="{32DEF5C6-D3F0-4A78-B4FB-E5C0437E30FC}">
      <text>
        <r>
          <rPr>
            <sz val="12"/>
            <color indexed="81"/>
            <rFont val="Tahoma"/>
            <family val="2"/>
            <charset val="238"/>
          </rPr>
          <t>No clarity; roles and responsibilities are undefined or overlapping, leading to confusion and lack of accountability.</t>
        </r>
      </text>
    </comment>
    <comment ref="U21" authorId="0" shapeId="0" xr:uid="{9542077F-BDE1-4895-AF13-D207CA226725}">
      <text>
        <r>
          <rPr>
            <sz val="12"/>
            <color indexed="81"/>
            <rFont val="Tahoma"/>
            <family val="2"/>
            <charset val="238"/>
          </rPr>
          <t>Very low revenue potential</t>
        </r>
      </text>
    </comment>
    <comment ref="AA21" authorId="0" shapeId="0" xr:uid="{6007E6D1-FAD8-45E4-82E8-160D586E606E}">
      <text>
        <r>
          <rPr>
            <sz val="12"/>
            <color indexed="81"/>
            <rFont val="Tahoma"/>
            <family val="2"/>
            <charset val="238"/>
          </rPr>
          <t>Very poor reward; minimal or no meaningful benefit from the investment, with high risk of loss.</t>
        </r>
      </text>
    </comment>
    <comment ref="C22" authorId="0" shapeId="0" xr:uid="{88D9A4B5-952F-47B9-BB77-8B6E6D0F16D8}">
      <text>
        <r>
          <rPr>
            <sz val="12"/>
            <color indexed="81"/>
            <rFont val="Tahoma"/>
            <family val="2"/>
            <charset val="238"/>
          </rPr>
          <t>Significant legal or ethical barriers that would require substantial effort or changes to proceed (e.g., complex regulatory approval, ethical committee resistance).</t>
        </r>
      </text>
    </comment>
    <comment ref="I22" authorId="0" shapeId="0" xr:uid="{9E6B5D7F-84A3-4A0D-8A61-8D9638A88725}">
      <text>
        <r>
          <rPr>
            <sz val="12"/>
            <color indexed="81"/>
            <rFont val="Tahoma"/>
            <family val="2"/>
            <charset val="238"/>
          </rPr>
          <t>There is a 1 point difference on the scale between the repurposing candidate and the gold standard therapy</t>
        </r>
      </text>
    </comment>
    <comment ref="O22" authorId="0" shapeId="0" xr:uid="{EBF57E98-3C62-474B-B0EA-4D19736C2183}">
      <text>
        <r>
          <rPr>
            <sz val="12"/>
            <color indexed="81"/>
            <rFont val="Tahoma"/>
            <family val="2"/>
            <charset val="238"/>
          </rPr>
          <t>Limited clarity; some roles are defined, but gaps and overlaps remain, causing potential inefficiencies.</t>
        </r>
      </text>
    </comment>
    <comment ref="U22" authorId="0" shapeId="0" xr:uid="{3C242660-20F3-4E42-9E40-BE899EE320D3}">
      <text>
        <r>
          <rPr>
            <sz val="12"/>
            <color indexed="81"/>
            <rFont val="Tahoma"/>
            <family val="2"/>
            <charset val="238"/>
          </rPr>
          <t>Low revenue potential</t>
        </r>
      </text>
    </comment>
    <comment ref="AA22" authorId="0" shapeId="0" xr:uid="{9BB4F2E0-9253-4D38-9D44-0E72736AF82D}">
      <text>
        <r>
          <rPr>
            <sz val="12"/>
            <color indexed="81"/>
            <rFont val="Tahoma"/>
            <family val="2"/>
            <charset val="238"/>
          </rPr>
          <t>Low reward; limited benefit from the investment, with moderate risk and uncertain value.</t>
        </r>
      </text>
    </comment>
    <comment ref="C23" authorId="0" shapeId="0" xr:uid="{68F94F53-1CFF-4307-83FD-DB12CA5862A3}">
      <text>
        <r>
          <rPr>
            <sz val="12"/>
            <color indexed="81"/>
            <rFont val="Tahoma"/>
            <family val="2"/>
            <charset val="238"/>
          </rPr>
          <t>Moderate legal or ethical challenges that could be managed with adjustments but may cause delays or increased costs.</t>
        </r>
      </text>
    </comment>
    <comment ref="I23" authorId="0" shapeId="0" xr:uid="{5FD652E4-C835-4DCB-A8F1-A4EC6A7B00FA}">
      <text>
        <r>
          <rPr>
            <sz val="12"/>
            <color indexed="81"/>
            <rFont val="Tahoma"/>
            <family val="2"/>
            <charset val="238"/>
          </rPr>
          <t>There is a 2 point difference on the scale between the repurposing candidate and the gold standard therapy</t>
        </r>
      </text>
    </comment>
    <comment ref="O23" authorId="0" shapeId="0" xr:uid="{A1A14A0D-70F3-4278-9BD9-B4886D718F6F}">
      <text>
        <r>
          <rPr>
            <sz val="12"/>
            <color indexed="81"/>
            <rFont val="Tahoma"/>
            <family val="2"/>
            <charset val="238"/>
          </rPr>
          <t>Moderate clarity; most roles and responsibilities are defined, but some areas of ambiguity persist.</t>
        </r>
      </text>
    </comment>
    <comment ref="U23" authorId="0" shapeId="0" xr:uid="{9DF59054-4CD7-470B-8655-8FBE60BCFB75}">
      <text>
        <r>
          <rPr>
            <sz val="12"/>
            <color indexed="81"/>
            <rFont val="Tahoma"/>
            <family val="2"/>
            <charset val="238"/>
          </rPr>
          <t>Moderate revenue potential</t>
        </r>
      </text>
    </comment>
    <comment ref="AA23" authorId="0" shapeId="0" xr:uid="{3F6050C1-AB0B-411D-9BFD-B0092C5170BE}">
      <text>
        <r>
          <rPr>
            <sz val="12"/>
            <color indexed="81"/>
            <rFont val="Tahoma"/>
            <family val="2"/>
            <charset val="238"/>
          </rPr>
          <t>Moderate reward; reasonable benefit from the investment, balancing risk and value.</t>
        </r>
      </text>
    </comment>
    <comment ref="C24" authorId="0" shapeId="0" xr:uid="{0B0D5863-CC96-4E67-9008-BA2786D8351D}">
      <text>
        <r>
          <rPr>
            <sz val="12"/>
            <color indexed="81"/>
            <rFont val="Tahoma"/>
            <family val="2"/>
            <charset val="238"/>
          </rPr>
          <t>Minor legal or ethical considerations that are unlikely to prevent progress but may require some formal review or approval.</t>
        </r>
      </text>
    </comment>
    <comment ref="I24" authorId="0" shapeId="0" xr:uid="{7F494FB1-4A6A-4EF2-8C2B-EF3AB23DE094}">
      <text>
        <r>
          <rPr>
            <sz val="12"/>
            <color indexed="81"/>
            <rFont val="Tahoma"/>
            <family val="2"/>
            <charset val="238"/>
          </rPr>
          <t>There is a 3 point difference on the scale between the repurposing candidate and the gold standard therapy</t>
        </r>
      </text>
    </comment>
    <comment ref="O24" authorId="0" shapeId="0" xr:uid="{28227BC6-32FF-48D6-9F24-C9CB3A012194}">
      <text>
        <r>
          <rPr>
            <sz val="12"/>
            <color indexed="81"/>
            <rFont val="Tahoma"/>
            <family val="2"/>
            <charset val="238"/>
          </rPr>
          <t>High clarity; roles and responsibilities are well-defined and aligned with the project’s goals, with minimal ambiguity.</t>
        </r>
      </text>
    </comment>
    <comment ref="U24" authorId="0" shapeId="0" xr:uid="{B9DD7D6D-2BD2-4783-A8C9-C9D9A3D615A1}">
      <text>
        <r>
          <rPr>
            <sz val="12"/>
            <color indexed="81"/>
            <rFont val="Tahoma"/>
            <family val="2"/>
            <charset val="238"/>
          </rPr>
          <t>High revenue potential</t>
        </r>
      </text>
    </comment>
    <comment ref="AA24" authorId="0" shapeId="0" xr:uid="{BE6698BE-FCE2-46EE-B6D9-24BFAD23A33B}">
      <text>
        <r>
          <rPr>
            <sz val="12"/>
            <color indexed="81"/>
            <rFont val="Tahoma"/>
            <family val="2"/>
            <charset val="238"/>
          </rPr>
          <t>High reward; strong benefit from the investment, with clear upside potential and acceptable risk.</t>
        </r>
      </text>
    </comment>
    <comment ref="C25" authorId="0" shapeId="0" xr:uid="{85AD4160-2105-42FA-B0CB-6EE433AE9BD2}">
      <text>
        <r>
          <rPr>
            <sz val="12"/>
            <color indexed="81"/>
            <rFont val="Tahoma"/>
            <family val="2"/>
            <charset val="238"/>
          </rPr>
          <t>No significant legal or ethical restrictions; clear pathway for development and approval.</t>
        </r>
      </text>
    </comment>
    <comment ref="I25" authorId="0" shapeId="0" xr:uid="{27014506-F151-4DF6-B34A-1B0C18AD991B}">
      <text>
        <r>
          <rPr>
            <sz val="12"/>
            <color indexed="81"/>
            <rFont val="Tahoma"/>
            <family val="2"/>
            <charset val="238"/>
          </rPr>
          <t>There is a 4 point difference on the scale between the repurposing candidate and the gold standard therapy</t>
        </r>
      </text>
    </comment>
    <comment ref="O25" authorId="0" shapeId="0" xr:uid="{AF73AF6B-328E-41C0-B848-A582CB49E3C9}">
      <text>
        <r>
          <rPr>
            <sz val="12"/>
            <color indexed="81"/>
            <rFont val="Tahoma"/>
            <family val="2"/>
            <charset val="238"/>
          </rPr>
          <t>Complete clarity; all roles and responsibilities are clearly defined, with strong alignment and accountability across the team.</t>
        </r>
      </text>
    </comment>
    <comment ref="U25" authorId="0" shapeId="0" xr:uid="{8ACCC8EB-CD77-4C26-892E-ADC2D470E977}">
      <text>
        <r>
          <rPr>
            <sz val="12"/>
            <color indexed="81"/>
            <rFont val="Tahoma"/>
            <family val="2"/>
            <charset val="238"/>
          </rPr>
          <t>Very high revenue potential</t>
        </r>
      </text>
    </comment>
    <comment ref="AA25" authorId="0" shapeId="0" xr:uid="{8EEFC90F-58C2-4A07-BC95-21ADB8403697}">
      <text>
        <r>
          <rPr>
            <sz val="12"/>
            <color indexed="81"/>
            <rFont val="Tahoma"/>
            <family val="2"/>
            <charset val="238"/>
          </rPr>
          <t>Very high reward; exceptional benefit from the investment, with significant upside potential and well-managed risk.</t>
        </r>
      </text>
    </comment>
    <comment ref="I27" authorId="0" shapeId="0" xr:uid="{EB061AD2-C9A7-4104-9174-23758EB0936E}">
      <text>
        <r>
          <rPr>
            <sz val="12"/>
            <color indexed="81"/>
            <rFont val="Tahoma"/>
            <family val="2"/>
            <charset val="238"/>
          </rPr>
          <t>High risk of life-threatening adverse events; significant safety concerns with poor risk-benefit balance.</t>
        </r>
      </text>
    </comment>
    <comment ref="O27" authorId="0" shapeId="0" xr:uid="{263CC774-704C-49E0-9A82-C2B942FC3E0D}">
      <text>
        <r>
          <rPr>
            <sz val="12"/>
            <color indexed="81"/>
            <rFont val="Tahoma"/>
            <family val="2"/>
            <charset val="238"/>
          </rPr>
          <t>Advisory board lacks relevant expertise and engagement; minimal value provided to the project.</t>
        </r>
      </text>
    </comment>
    <comment ref="U27" authorId="0" shapeId="0" xr:uid="{09AA3CA8-75C1-4AB9-A84E-01C02D18B9BA}">
      <text>
        <r>
          <rPr>
            <sz val="12"/>
            <color indexed="81"/>
            <rFont val="Tahoma"/>
            <family val="2"/>
            <charset val="238"/>
          </rPr>
          <t>Extremely high operating cost intensity; customized manufacturing necessary with not economies of scale.</t>
        </r>
      </text>
    </comment>
    <comment ref="AA27" authorId="0" shapeId="0" xr:uid="{8A9F258D-750C-4ECB-8F36-20336094A8CC}">
      <text>
        <r>
          <rPr>
            <sz val="12"/>
            <color indexed="81"/>
            <rFont val="Tahoma"/>
            <family val="2"/>
            <charset val="238"/>
          </rPr>
          <t>Unacceptable co-investors; potential co-investors are misaligned or pose significant strategic risks.</t>
        </r>
      </text>
    </comment>
    <comment ref="I28" authorId="0" shapeId="0" xr:uid="{E25B8B9B-E9F0-489E-9723-1B4331B99812}">
      <text>
        <r>
          <rPr>
            <sz val="12"/>
            <color indexed="81"/>
            <rFont val="Tahoma"/>
            <family val="2"/>
            <charset val="238"/>
          </rPr>
          <t>Existing but rare life-threatening adverse events; overall acceptable safety profile, but with potential for serious complications.</t>
        </r>
      </text>
    </comment>
    <comment ref="O28" authorId="0" shapeId="0" xr:uid="{E148DAB3-715E-405B-9546-66A091FF7CBC}">
      <text>
        <r>
          <rPr>
            <sz val="12"/>
            <color indexed="81"/>
            <rFont val="Tahoma"/>
            <family val="2"/>
            <charset val="238"/>
          </rPr>
          <t>Limited advisory board; some relevant expertise, but limited involvement or strategic guidance.</t>
        </r>
      </text>
    </comment>
    <comment ref="U28" authorId="0" shapeId="0" xr:uid="{E1795494-5E56-420E-9AB8-B7B3B18F33BF}">
      <text>
        <r>
          <rPr>
            <sz val="12"/>
            <color indexed="81"/>
            <rFont val="Tahoma"/>
            <family val="2"/>
            <charset val="238"/>
          </rPr>
          <t>High operating cost intensity; limited room for economies of scale</t>
        </r>
      </text>
    </comment>
    <comment ref="AA28" authorId="0" shapeId="0" xr:uid="{276186B4-B34B-458A-9220-E4438CABB4E8}">
      <text>
        <r>
          <rPr>
            <sz val="12"/>
            <color indexed="81"/>
            <rFont val="Tahoma"/>
            <family val="2"/>
            <charset val="238"/>
          </rPr>
          <t>Low acceptability of co-investors; potential co-investors have limited strategic alignment and may introduce conflicts or risks.</t>
        </r>
      </text>
    </comment>
    <comment ref="I29" authorId="0" shapeId="0" xr:uid="{E2A6E7D4-B01B-46AD-B3D1-FC7C6EBF913A}">
      <text>
        <r>
          <rPr>
            <sz val="12"/>
            <color indexed="81"/>
            <rFont val="Tahoma"/>
            <family val="2"/>
            <charset val="238"/>
          </rPr>
          <t>No life-threatening events, but frequent severe adverse events that significantly impact patient quality of life.</t>
        </r>
      </text>
    </comment>
    <comment ref="O29" authorId="0" shapeId="0" xr:uid="{830C3DF1-1840-4FED-96AB-178EA69C3255}">
      <text>
        <r>
          <rPr>
            <sz val="12"/>
            <color indexed="81"/>
            <rFont val="Tahoma"/>
            <family val="2"/>
            <charset val="238"/>
          </rPr>
          <t>Moderate advisory board; advisory board includes relevant expertise and provides occasional valuable input.</t>
        </r>
      </text>
    </comment>
    <comment ref="U29" authorId="0" shapeId="0" xr:uid="{1E8743E2-E787-4489-9769-4C0ABCD07096}">
      <text>
        <r>
          <rPr>
            <sz val="12"/>
            <color indexed="81"/>
            <rFont val="Tahoma"/>
            <family val="2"/>
            <charset val="238"/>
          </rPr>
          <t>Moderate operating cost intensity; typical industry standards with moderate economies of scale.</t>
        </r>
      </text>
    </comment>
    <comment ref="AA29" authorId="0" shapeId="0" xr:uid="{8F2A83AE-E630-4172-831F-EB1000F5F769}">
      <text>
        <r>
          <rPr>
            <sz val="12"/>
            <color indexed="81"/>
            <rFont val="Tahoma"/>
            <family val="2"/>
            <charset val="238"/>
          </rPr>
          <t>Moderate acceptability of co-investors; potential co-investors are reasonably aligned, but some strategic differences remain.</t>
        </r>
      </text>
    </comment>
    <comment ref="I30" authorId="0" shapeId="0" xr:uid="{CA649F24-8BA2-4C9F-B50A-295F7E8DDE00}">
      <text>
        <r>
          <rPr>
            <sz val="12"/>
            <color indexed="81"/>
            <rFont val="Tahoma"/>
            <family val="2"/>
            <charset val="238"/>
          </rPr>
          <t>Rare severe adverse events; generally well-tolerated with a favorable risk-benefit profile.</t>
        </r>
      </text>
    </comment>
    <comment ref="O30" authorId="0" shapeId="0" xr:uid="{70F407A0-CD5C-4730-891C-BB0D197E253F}">
      <text>
        <r>
          <rPr>
            <sz val="12"/>
            <color indexed="81"/>
            <rFont val="Tahoma"/>
            <family val="2"/>
            <charset val="238"/>
          </rPr>
          <t>Strong advisory board; includes highly relevant expertise and provides consistent, strategic guidance and support.</t>
        </r>
      </text>
    </comment>
    <comment ref="U30" authorId="0" shapeId="0" xr:uid="{B3CA8D93-BC5D-4071-AF64-6A0A1BB4D530}">
      <text>
        <r>
          <rPr>
            <sz val="12"/>
            <color indexed="81"/>
            <rFont val="Tahoma"/>
            <family val="2"/>
            <charset val="238"/>
          </rPr>
          <t>Low operating cost intensity; efficient operations with relatively low costs and high economies of scale.</t>
        </r>
      </text>
    </comment>
    <comment ref="AA30" authorId="0" shapeId="0" xr:uid="{24064081-39A5-4982-8C9A-6EB08966DE95}">
      <text>
        <r>
          <rPr>
            <sz val="12"/>
            <color indexed="81"/>
            <rFont val="Tahoma"/>
            <family val="2"/>
            <charset val="238"/>
          </rPr>
          <t>High acceptability of co-investors; potential co-investors are well-aligned and provide strategic value.</t>
        </r>
      </text>
    </comment>
    <comment ref="I31" authorId="0" shapeId="0" xr:uid="{09D15938-3BDA-4636-BDAF-A5B0DEF8ED0B}">
      <text>
        <r>
          <rPr>
            <sz val="12"/>
            <color indexed="81"/>
            <rFont val="Tahoma"/>
            <family val="2"/>
            <charset val="238"/>
          </rPr>
          <t>Minor side effects; minimal safety concerns with a strong overall safety profile.</t>
        </r>
      </text>
    </comment>
    <comment ref="O31" authorId="0" shapeId="0" xr:uid="{B85CECA0-0DBA-4E8E-9D0D-F46C09657F70}">
      <text>
        <r>
          <rPr>
            <sz val="12"/>
            <color indexed="81"/>
            <rFont val="Tahoma"/>
            <family val="2"/>
            <charset val="238"/>
          </rPr>
          <t>Exceptional advisory board; includes top-tier experts who are highly engaged and provide impactful strategic guidance and industry insights.</t>
        </r>
      </text>
    </comment>
    <comment ref="U31" authorId="0" shapeId="0" xr:uid="{9EB19B75-55AB-4406-BB6E-2FB60D4D685D}">
      <text>
        <r>
          <rPr>
            <sz val="12"/>
            <color indexed="81"/>
            <rFont val="Tahoma"/>
            <family val="2"/>
            <charset val="238"/>
          </rPr>
          <t>Very low operating cost intensity; highly efficient operations with minimal costs and outstanding economies of scale.</t>
        </r>
      </text>
    </comment>
    <comment ref="AA31" authorId="0" shapeId="0" xr:uid="{3A9B44FC-22C9-48AB-A5AB-E9F5AD07AA0A}">
      <text>
        <r>
          <rPr>
            <sz val="12"/>
            <color indexed="81"/>
            <rFont val="Tahoma"/>
            <family val="2"/>
            <charset val="238"/>
          </rPr>
          <t>Very high acceptability of co-investors; potential co-investors are highly aligned and provide significant strategic and operational value.</t>
        </r>
      </text>
    </comment>
    <comment ref="I33" authorId="0" shapeId="0" xr:uid="{B044C298-FCE3-4AF4-81A7-A0DF782848A3}">
      <text>
        <r>
          <rPr>
            <sz val="12"/>
            <color indexed="81"/>
            <rFont val="Tahoma"/>
            <family val="2"/>
            <charset val="238"/>
          </rPr>
          <t>High risk of life-threatening adverse events; significant safety concerns with poor risk-benefit balance.</t>
        </r>
      </text>
    </comment>
    <comment ref="O33" authorId="0" shapeId="0" xr:uid="{A1B9D00F-A7EF-46E2-88D3-87E3B222BEDD}">
      <text>
        <r>
          <rPr>
            <sz val="12"/>
            <color indexed="81"/>
            <rFont val="Tahoma"/>
            <family val="2"/>
            <charset val="238"/>
          </rPr>
          <t>No meaningful commitment from industrial partners; minimal or no engagement.</t>
        </r>
      </text>
    </comment>
    <comment ref="U33" authorId="0" shapeId="0" xr:uid="{DBBFCD99-1358-43BE-AE5D-D842E0189D6F}">
      <text>
        <r>
          <rPr>
            <sz val="12"/>
            <color indexed="81"/>
            <rFont val="Tahoma"/>
            <family val="2"/>
            <charset val="238"/>
          </rPr>
          <t>Very low profitability potential</t>
        </r>
      </text>
    </comment>
    <comment ref="AA33" authorId="0" shapeId="0" xr:uid="{50A06353-1214-43D6-8B3D-8D18281896CD}">
      <text>
        <r>
          <rPr>
            <sz val="12"/>
            <color indexed="81"/>
            <rFont val="Tahoma"/>
            <family val="2"/>
            <charset val="238"/>
          </rPr>
          <t>Potential negative change in ownership and control due to the additional funding rounds.</t>
        </r>
      </text>
    </comment>
    <comment ref="I34" authorId="0" shapeId="0" xr:uid="{484868BA-28C8-4FD9-9634-3A47D3E5B0E7}">
      <text>
        <r>
          <rPr>
            <sz val="12"/>
            <color indexed="81"/>
            <rFont val="Tahoma"/>
            <family val="2"/>
            <charset val="238"/>
          </rPr>
          <t>Existing but rare life-threatening adverse events; overall acceptable safety profile, but with potential for serious complications.</t>
        </r>
      </text>
    </comment>
    <comment ref="O34" authorId="0" shapeId="0" xr:uid="{52D07C52-D161-4753-8A25-C3CC180C7CC0}">
      <text>
        <r>
          <rPr>
            <sz val="12"/>
            <color indexed="81"/>
            <rFont val="Tahoma"/>
            <family val="2"/>
            <charset val="238"/>
          </rPr>
          <t>Limited commitment; some interest or informal support from industrial partners, but no formal agreements.</t>
        </r>
      </text>
    </comment>
    <comment ref="U34" authorId="0" shapeId="0" xr:uid="{BD63C207-4EAF-480B-9520-7195978C74A4}">
      <text>
        <r>
          <rPr>
            <sz val="12"/>
            <color indexed="81"/>
            <rFont val="Tahoma"/>
            <family val="2"/>
            <charset val="238"/>
          </rPr>
          <t>Low profitability potential</t>
        </r>
      </text>
    </comment>
    <comment ref="AA34" authorId="0" shapeId="0" xr:uid="{159B6081-F09D-492D-B308-386F64BB1075}">
      <text>
        <r>
          <rPr>
            <sz val="12"/>
            <color indexed="81"/>
            <rFont val="Tahoma"/>
            <family val="2"/>
            <charset val="238"/>
          </rPr>
          <t>Very high expected dilution; significant loss of ownership and control anticipated due to multiple funding rounds.</t>
        </r>
      </text>
    </comment>
    <comment ref="I35" authorId="0" shapeId="0" xr:uid="{06EEC66E-F1AD-4C93-A011-5A486304671A}">
      <text>
        <r>
          <rPr>
            <sz val="12"/>
            <color indexed="81"/>
            <rFont val="Tahoma"/>
            <family val="2"/>
            <charset val="238"/>
          </rPr>
          <t>No life-threatening events, but frequent severe adverse events that significantly impact patient quality of life.</t>
        </r>
      </text>
    </comment>
    <comment ref="O35" authorId="0" shapeId="0" xr:uid="{6CC9815E-C5BE-47B8-AAAF-813B4F9D4DB0}">
      <text>
        <r>
          <rPr>
            <sz val="12"/>
            <color indexed="81"/>
            <rFont val="Tahoma"/>
            <family val="2"/>
            <charset val="238"/>
          </rPr>
          <t>Moderate commitment; industrial partners are engaged and provide some resources or strategic input, but no strong long-term commitment.</t>
        </r>
      </text>
    </comment>
    <comment ref="U35" authorId="0" shapeId="0" xr:uid="{1F36175E-5717-4753-965D-51D5F858E362}">
      <text>
        <r>
          <rPr>
            <sz val="12"/>
            <color indexed="81"/>
            <rFont val="Tahoma"/>
            <family val="2"/>
            <charset val="238"/>
          </rPr>
          <t>Moderate profitability potential</t>
        </r>
      </text>
    </comment>
    <comment ref="AA35" authorId="0" shapeId="0" xr:uid="{11B465F6-80A6-4080-B2DA-281894ABACE4}">
      <text>
        <r>
          <rPr>
            <sz val="12"/>
            <color indexed="81"/>
            <rFont val="Tahoma"/>
            <family val="2"/>
            <charset val="238"/>
          </rPr>
          <t>High expected dilution; substantial loss of ownership over time, with multiple funding rounds expected.</t>
        </r>
      </text>
    </comment>
    <comment ref="I36" authorId="0" shapeId="0" xr:uid="{9805B127-4530-4120-8CE5-6F1ABE49F2CA}">
      <text>
        <r>
          <rPr>
            <sz val="12"/>
            <color indexed="81"/>
            <rFont val="Tahoma"/>
            <family val="2"/>
            <charset val="238"/>
          </rPr>
          <t>Rare severe adverse events; generally well-tolerated with a favorable risk-benefit profile.</t>
        </r>
      </text>
    </comment>
    <comment ref="O36" authorId="0" shapeId="0" xr:uid="{64BF9FCC-4E26-4E40-B169-C2ECDCD56EE1}">
      <text>
        <r>
          <rPr>
            <sz val="12"/>
            <color indexed="81"/>
            <rFont val="Tahoma"/>
            <family val="2"/>
            <charset val="238"/>
          </rPr>
          <t>Strong commitment; industrial partners are actively involved, providing resources, strategic guidance, and clear long-term support.</t>
        </r>
      </text>
    </comment>
    <comment ref="U36" authorId="0" shapeId="0" xr:uid="{32E4F5BA-3E31-41C7-B3CA-53704F85C0FB}">
      <text>
        <r>
          <rPr>
            <sz val="12"/>
            <color indexed="81"/>
            <rFont val="Tahoma"/>
            <family val="2"/>
            <charset val="238"/>
          </rPr>
          <t>High profitability potential</t>
        </r>
      </text>
    </comment>
    <comment ref="AA36" authorId="0" shapeId="0" xr:uid="{D07ADE24-3ABF-4945-B7D3-38D6FE6CB3DC}">
      <text>
        <r>
          <rPr>
            <sz val="12"/>
            <color indexed="81"/>
            <rFont val="Tahoma"/>
            <family val="2"/>
            <charset val="238"/>
          </rPr>
          <t>Moderate expected dilution; reasonable loss of ownership anticipated, but control can likely be maintained.</t>
        </r>
      </text>
    </comment>
    <comment ref="I37" authorId="0" shapeId="0" xr:uid="{7A906875-5FDD-429D-9332-ABDB98F38DE2}">
      <text>
        <r>
          <rPr>
            <sz val="12"/>
            <color indexed="81"/>
            <rFont val="Tahoma"/>
            <family val="2"/>
            <charset val="238"/>
          </rPr>
          <t>Minor side effects; minimal safety concerns with a strong overall safety profile.</t>
        </r>
      </text>
    </comment>
    <comment ref="O37" authorId="0" shapeId="0" xr:uid="{CB6FC761-8D54-4270-8358-31AA5A029BF3}">
      <text>
        <r>
          <rPr>
            <sz val="12"/>
            <color indexed="81"/>
            <rFont val="Tahoma"/>
            <family val="2"/>
            <charset val="238"/>
          </rPr>
          <t>Exceptional commitment; industrial partners are deeply integrated into the project, with formal agreements, significant resource allocation, and strategic alignment.</t>
        </r>
      </text>
    </comment>
    <comment ref="U37" authorId="0" shapeId="0" xr:uid="{F9FBE5C8-5793-461C-9B8D-0FEC151D3298}">
      <text>
        <r>
          <rPr>
            <sz val="12"/>
            <color indexed="81"/>
            <rFont val="Tahoma"/>
            <family val="2"/>
            <charset val="238"/>
          </rPr>
          <t>Very high profitability potential</t>
        </r>
      </text>
    </comment>
    <comment ref="AA37" authorId="0" shapeId="0" xr:uid="{EF49F8EF-267F-47F4-9702-114E5CBC8060}">
      <text>
        <r>
          <rPr>
            <sz val="12"/>
            <color indexed="81"/>
            <rFont val="Tahoma"/>
            <family val="2"/>
            <charset val="238"/>
          </rPr>
          <t>Low expected dilution; minimal loss of ownership expected, with strategic financing minimizing impact on control.</t>
        </r>
      </text>
    </comment>
    <comment ref="I39" authorId="0" shapeId="0" xr:uid="{AF79F46E-C11C-4B97-9AD6-97D2CB96A118}">
      <text>
        <r>
          <rPr>
            <sz val="12"/>
            <color indexed="81"/>
            <rFont val="Tahoma"/>
            <family val="2"/>
            <charset val="238"/>
          </rPr>
          <t>There is a 0 point difference on the scale between the repurposing candidate and the gold standard therapy</t>
        </r>
      </text>
    </comment>
    <comment ref="O39" authorId="0" shapeId="0" xr:uid="{1BEA0863-163D-4F69-9AB1-EB7295E0197C}">
      <text>
        <r>
          <rPr>
            <sz val="12"/>
            <color indexed="81"/>
            <rFont val="Tahoma"/>
            <family val="2"/>
            <charset val="238"/>
          </rPr>
          <t>Patients or their representatives are not involved in the project design or decision-making process.</t>
        </r>
      </text>
    </comment>
    <comment ref="U39" authorId="0" shapeId="0" xr:uid="{D903975A-CEC1-47C5-B4FA-D689F95EABBF}">
      <text>
        <r>
          <rPr>
            <sz val="12"/>
            <color indexed="81"/>
            <rFont val="Tahoma"/>
            <family val="2"/>
            <charset val="238"/>
          </rPr>
          <t>Very low return; negative or minimal expected net present value (eNPV) and internal rate of return (eIRR).</t>
        </r>
      </text>
    </comment>
    <comment ref="AA39" authorId="0" shapeId="0" xr:uid="{86AA3AC8-C337-485B-AFDF-58B6BF1F402E}">
      <text>
        <r>
          <rPr>
            <sz val="12"/>
            <color indexed="81"/>
            <rFont val="Tahoma"/>
            <family val="2"/>
            <charset val="238"/>
          </rPr>
          <t>Clarity and feasibility of securing funding.</t>
        </r>
      </text>
    </comment>
    <comment ref="I40" authorId="0" shapeId="0" xr:uid="{62E0218D-3551-4FF9-9D91-01D0A0A4E90D}">
      <text>
        <r>
          <rPr>
            <sz val="12"/>
            <color indexed="81"/>
            <rFont val="Tahoma"/>
            <family val="2"/>
            <charset val="238"/>
          </rPr>
          <t>There is a 1 point difference on the scale between the repurposing candidate and the gold standard therapy</t>
        </r>
      </text>
    </comment>
    <comment ref="O40" authorId="0" shapeId="0" xr:uid="{D1F8D0F8-E2F1-47A4-BD58-E19257FEFBEF}">
      <text>
        <r>
          <rPr>
            <sz val="12"/>
            <color indexed="81"/>
            <rFont val="Tahoma"/>
            <family val="2"/>
            <charset val="238"/>
          </rPr>
          <t>Patients or their representatives are consulted occasionally, but their input has minimal influence on the project.</t>
        </r>
      </text>
    </comment>
    <comment ref="U40" authorId="0" shapeId="0" xr:uid="{4F4132E1-28AE-4BE3-98FF-5064324FCD10}">
      <text>
        <r>
          <rPr>
            <sz val="12"/>
            <color indexed="81"/>
            <rFont val="Tahoma"/>
            <family val="2"/>
            <charset val="238"/>
          </rPr>
          <t>Low return; low but positive eNPV and eIRR, with limited financial attractiveness.</t>
        </r>
      </text>
    </comment>
    <comment ref="AA40" authorId="0" shapeId="0" xr:uid="{3C5B1567-5679-4066-81EE-5D4B91DC6FDC}">
      <text>
        <r>
          <rPr>
            <sz val="12"/>
            <color indexed="81"/>
            <rFont val="Tahoma"/>
            <family val="2"/>
            <charset val="238"/>
          </rPr>
          <t>No viable financing plan; unclear or unrealistic strategy for securing necessary funds.</t>
        </r>
      </text>
    </comment>
    <comment ref="I41" authorId="0" shapeId="0" xr:uid="{2BED94C4-2DE6-484C-A3B4-A87688389ACD}">
      <text>
        <r>
          <rPr>
            <sz val="12"/>
            <color indexed="81"/>
            <rFont val="Tahoma"/>
            <family val="2"/>
            <charset val="238"/>
          </rPr>
          <t>There is a 2 point difference on the scale between the repurposing candidate and the gold standard therapy</t>
        </r>
      </text>
    </comment>
    <comment ref="O41" authorId="0" shapeId="0" xr:uid="{34ABCC6C-74B5-4639-A67D-801DEAAD70CB}">
      <text>
        <r>
          <rPr>
            <sz val="12"/>
            <color indexed="81"/>
            <rFont val="Tahoma"/>
            <family val="2"/>
            <charset val="238"/>
          </rPr>
          <t>Patients or their representatives are involved in some aspects of the project, with their input considered in decision-making.</t>
        </r>
      </text>
    </comment>
    <comment ref="U41" authorId="0" shapeId="0" xr:uid="{BAF2D9C8-3E07-4A2D-8CF8-B0CC01028E13}">
      <text>
        <r>
          <rPr>
            <sz val="12"/>
            <color indexed="81"/>
            <rFont val="Tahoma"/>
            <family val="2"/>
            <charset val="238"/>
          </rPr>
          <t>Slightly positive net present value</t>
        </r>
      </text>
    </comment>
    <comment ref="AA41" authorId="0" shapeId="0" xr:uid="{33DF61ED-FE34-4648-8E02-CC88CE000A90}">
      <text>
        <r>
          <rPr>
            <sz val="12"/>
            <color indexed="81"/>
            <rFont val="Tahoma"/>
            <family val="2"/>
            <charset val="238"/>
          </rPr>
          <t>Weak financing plan; financing strategy is partially defined but has significant gaps or unrealistic assumptions.</t>
        </r>
      </text>
    </comment>
    <comment ref="I42" authorId="0" shapeId="0" xr:uid="{52BCC244-E9A6-4D5E-8352-DF17CD67730E}">
      <text>
        <r>
          <rPr>
            <sz val="12"/>
            <color indexed="81"/>
            <rFont val="Tahoma"/>
            <family val="2"/>
            <charset val="238"/>
          </rPr>
          <t>There is a 3 point difference on the scale between the repurposing candidate and the gold standard therapy</t>
        </r>
      </text>
    </comment>
    <comment ref="O42" authorId="0" shapeId="0" xr:uid="{0C40D33A-A218-45E8-8F17-F06F1184D539}">
      <text>
        <r>
          <rPr>
            <sz val="12"/>
            <color indexed="81"/>
            <rFont val="Tahoma"/>
            <family val="2"/>
            <charset val="238"/>
          </rPr>
          <t>Patients or their representatives are actively involved in project design and decision-making, with clear mechanisms to incorporate their feedback.</t>
        </r>
      </text>
    </comment>
    <comment ref="U42" authorId="0" shapeId="0" xr:uid="{90F6E6DD-01E0-4CEE-B675-6A556DC23F53}">
      <text>
        <r>
          <rPr>
            <sz val="12"/>
            <color indexed="81"/>
            <rFont val="Tahoma"/>
            <family val="2"/>
            <charset val="238"/>
          </rPr>
          <t>High return; strong eNPV and eIRR, with clear financial benefits and solid return potential.</t>
        </r>
      </text>
    </comment>
    <comment ref="AA42" authorId="0" shapeId="0" xr:uid="{A04E27AF-F677-4C43-829E-7E47A6A092DD}">
      <text>
        <r>
          <rPr>
            <sz val="12"/>
            <color indexed="81"/>
            <rFont val="Tahoma"/>
            <family val="2"/>
            <charset val="238"/>
          </rPr>
          <t>Moderate financing plan; financing strategy is reasonably defined, but some uncertainties or dependencies remain.</t>
        </r>
      </text>
    </comment>
    <comment ref="I43" authorId="0" shapeId="0" xr:uid="{9176FD1E-068F-4AE1-A803-F7577B158BE6}">
      <text>
        <r>
          <rPr>
            <sz val="12"/>
            <color indexed="81"/>
            <rFont val="Tahoma"/>
            <family val="2"/>
            <charset val="238"/>
          </rPr>
          <t>There is a 4 point difference on the scale between the repurposing candidate and the gold standard therapy</t>
        </r>
      </text>
    </comment>
    <comment ref="O43" authorId="0" shapeId="0" xr:uid="{128F2DAC-ECA1-4570-9B61-75B733C32AE6}">
      <text>
        <r>
          <rPr>
            <sz val="12"/>
            <color indexed="81"/>
            <rFont val="Tahoma"/>
            <family val="2"/>
            <charset val="238"/>
          </rPr>
          <t>Patients or their representatives are integral to the project, with their input driving key decisions and continuous feedback loops established.</t>
        </r>
      </text>
    </comment>
    <comment ref="U43" authorId="0" shapeId="0" xr:uid="{26A2B428-8728-47BE-AED1-89EDD07443C5}">
      <text>
        <r>
          <rPr>
            <sz val="12"/>
            <color indexed="81"/>
            <rFont val="Tahoma"/>
            <family val="2"/>
            <charset val="238"/>
          </rPr>
          <t>Very high return; exceptional eNPV and eIRR, with significant financial upside and strong return potential.</t>
        </r>
      </text>
    </comment>
    <comment ref="AA43" authorId="0" shapeId="0" xr:uid="{A559D077-05C8-4189-A396-DC90F6249E47}">
      <text>
        <r>
          <rPr>
            <sz val="12"/>
            <color indexed="81"/>
            <rFont val="Tahoma"/>
            <family val="2"/>
            <charset val="238"/>
          </rPr>
          <t>Strong financing plan; clear and well-structured strategy for securing funds, with identified sources and manageable risks.</t>
        </r>
      </text>
    </comment>
    <comment ref="I45" authorId="0" shapeId="0" xr:uid="{911BF733-4C98-455F-88D5-3DEF4E066F58}">
      <text>
        <r>
          <rPr>
            <sz val="12"/>
            <color indexed="81"/>
            <rFont val="Tahoma"/>
            <family val="2"/>
            <charset val="238"/>
          </rPr>
          <t>No evidence; only assumption-based information without scientific backing.</t>
        </r>
      </text>
    </comment>
    <comment ref="O45" authorId="0" shapeId="0" xr:uid="{E97402A9-EC06-43D6-9654-B1BDC7330FBE}">
      <text>
        <r>
          <rPr>
            <sz val="12"/>
            <color indexed="81"/>
            <rFont val="Tahoma"/>
            <family val="2"/>
            <charset val="238"/>
          </rPr>
          <t>Extremely high development intensity; significant preclinical and clinical work required, with high technical and regulatory complexity.</t>
        </r>
      </text>
    </comment>
    <comment ref="U45" authorId="0" shapeId="0" xr:uid="{B01D399C-D84B-4D39-B15A-634BBF593D17}">
      <text>
        <r>
          <rPr>
            <sz val="12"/>
            <color indexed="81"/>
            <rFont val="Tahoma"/>
            <family val="2"/>
            <charset val="238"/>
          </rPr>
          <t>Not commercially feasible; no plans to deliver patient impact and low chance of getting access to existing commercial infrastructure.</t>
        </r>
      </text>
    </comment>
    <comment ref="I46" authorId="0" shapeId="0" xr:uid="{13064E35-E5E4-4858-951A-29AB1E46E53D}">
      <text>
        <r>
          <rPr>
            <sz val="12"/>
            <color indexed="81"/>
            <rFont val="Tahoma"/>
            <family val="2"/>
            <charset val="238"/>
          </rPr>
          <t>Non-validated anecdotal evidence; isolated case reports or expert opinion without systematic evaluation.</t>
        </r>
      </text>
    </comment>
    <comment ref="O46" authorId="0" shapeId="0" xr:uid="{05A99015-F095-451C-9629-AC8456946543}">
      <text>
        <r>
          <rPr>
            <sz val="12"/>
            <color indexed="81"/>
            <rFont val="Tahoma"/>
            <family val="2"/>
            <charset val="238"/>
          </rPr>
          <t xml:space="preserve">High development intensity; substantial preclinical and clinical work needed, with moderate to high technical and regulatory challenges.
</t>
        </r>
      </text>
    </comment>
    <comment ref="U46" authorId="0" shapeId="0" xr:uid="{7FC47FB4-E413-4214-A934-DCF2DB5A4E26}">
      <text>
        <r>
          <rPr>
            <sz val="12"/>
            <color indexed="81"/>
            <rFont val="Tahoma"/>
            <family val="2"/>
            <charset val="238"/>
          </rPr>
          <t>Low commercial feasibility; significant challenges to deliver patient impact and build up commercial infrastructure.</t>
        </r>
      </text>
    </comment>
    <comment ref="I47" authorId="0" shapeId="0" xr:uid="{F621FB02-41A5-46D6-83BE-FF647005F0FF}">
      <text>
        <r>
          <rPr>
            <sz val="12"/>
            <color indexed="81"/>
            <rFont val="Tahoma"/>
            <family val="2"/>
            <charset val="238"/>
          </rPr>
          <t>Scientifically acceptable but limited evidence; small sample size or non-generalizable findings from early-phase trials or observational studies.</t>
        </r>
      </text>
    </comment>
    <comment ref="O47" authorId="0" shapeId="0" xr:uid="{C979E812-3458-4065-B071-FA27FD12EA7E}">
      <text>
        <r>
          <rPr>
            <sz val="12"/>
            <color indexed="81"/>
            <rFont val="Tahoma"/>
            <family val="2"/>
            <charset val="238"/>
          </rPr>
          <t>Moderate development intensity; a reasonable amount of development work needed, with manageable technical and regulatory hurdles.</t>
        </r>
      </text>
    </comment>
    <comment ref="U47" authorId="0" shapeId="0" xr:uid="{608A5E42-1098-4539-844A-B61A296DD882}">
      <text>
        <r>
          <rPr>
            <sz val="12"/>
            <color indexed="81"/>
            <rFont val="Tahoma"/>
            <family val="2"/>
            <charset val="238"/>
          </rPr>
          <t>Moderate commercial feasibility; reasonable plan to deliver patient impact and limited challenges to commercial infrastructure.</t>
        </r>
      </text>
    </comment>
    <comment ref="I48" authorId="0" shapeId="0" xr:uid="{27027757-EA09-4D11-A97F-DB947A852F30}">
      <text>
        <r>
          <rPr>
            <sz val="12"/>
            <color indexed="81"/>
            <rFont val="Tahoma"/>
            <family val="2"/>
            <charset val="238"/>
          </rPr>
          <t>Good quality clinical or real-world evidence; consistent and reproducible results from well-designed studies or real-world data.</t>
        </r>
      </text>
    </comment>
    <comment ref="O48" authorId="0" shapeId="0" xr:uid="{BBB089D6-6F83-4EF4-831D-08BC1131DE8C}">
      <text>
        <r>
          <rPr>
            <sz val="12"/>
            <color indexed="81"/>
            <rFont val="Tahoma"/>
            <family val="2"/>
            <charset val="238"/>
          </rPr>
          <t>Low development intensity; minimal development work required, with few technical or regulatory challenges.</t>
        </r>
      </text>
    </comment>
    <comment ref="U48" authorId="0" shapeId="0" xr:uid="{407423F8-0623-4809-8F37-A79EE4559EB3}">
      <text>
        <r>
          <rPr>
            <sz val="12"/>
            <color indexed="81"/>
            <rFont val="Tahoma"/>
            <family val="2"/>
            <charset val="238"/>
          </rPr>
          <t>High commercial feasibility; clear plan to deliver patient impact and clear path to commercial infrastructure.</t>
        </r>
      </text>
    </comment>
    <comment ref="I49" authorId="0" shapeId="0" xr:uid="{292B28C6-FCD3-4A2A-B069-E899D89F419E}">
      <text>
        <r>
          <rPr>
            <sz val="12"/>
            <color indexed="81"/>
            <rFont val="Tahoma"/>
            <family val="2"/>
            <charset val="238"/>
          </rPr>
          <t>High-quality RCT or widely generalizable real-world evidence; strong, conclusive findings from large, well-controlled trials or broad real-world studies.</t>
        </r>
      </text>
    </comment>
    <comment ref="O49" authorId="0" shapeId="0" xr:uid="{0212322E-2916-4695-92FA-AD3B8338BD4D}">
      <text>
        <r>
          <rPr>
            <sz val="12"/>
            <color indexed="81"/>
            <rFont val="Tahoma"/>
            <family val="2"/>
            <charset val="238"/>
          </rPr>
          <t>Very low development intensity; development is nearly complete or limited to minor refinements and regulatory adjustments.</t>
        </r>
      </text>
    </comment>
    <comment ref="U49" authorId="0" shapeId="0" xr:uid="{2887CD69-9CC4-4F06-A699-78D4B891EBB2}">
      <text>
        <r>
          <rPr>
            <sz val="12"/>
            <color indexed="81"/>
            <rFont val="Tahoma"/>
            <family val="2"/>
            <charset val="238"/>
          </rPr>
          <t>Very high commercial feasibility; outstanding plan to deliver patient impact and established access to a strong launch and commercial infrastructure.</t>
        </r>
      </text>
    </comment>
    <comment ref="I51" authorId="0" shapeId="0" xr:uid="{8789D30B-4977-49DD-8B4C-206E13F07242}">
      <text>
        <r>
          <rPr>
            <sz val="12"/>
            <color indexed="81"/>
            <rFont val="Tahoma"/>
            <family val="2"/>
            <charset val="238"/>
          </rPr>
          <t>Low burden of disease; minimal impact on patient quality of life, low morbidity and mortality.</t>
        </r>
      </text>
    </comment>
    <comment ref="O51" authorId="0" shapeId="0" xr:uid="{018D1BEB-3F9D-4798-B620-2B5FA93A8B21}">
      <text>
        <r>
          <rPr>
            <sz val="12"/>
            <color indexed="81"/>
            <rFont val="Tahoma"/>
            <family val="2"/>
            <charset val="238"/>
          </rPr>
          <t>Not feasible; project plan is unrealistic, poorly structured, and unlikely to succeed.</t>
        </r>
      </text>
    </comment>
    <comment ref="U51" authorId="0" shapeId="0" xr:uid="{48CFB764-563C-4A55-9009-FB6761DA16F1}">
      <text>
        <r>
          <rPr>
            <sz val="12"/>
            <color indexed="81"/>
            <rFont val="Tahoma"/>
            <family val="2"/>
            <charset val="238"/>
          </rPr>
          <t>Highly competitive landscape; many strong and advanced competitors are present.</t>
        </r>
      </text>
    </comment>
    <comment ref="I52" authorId="0" shapeId="0" xr:uid="{4B5CC626-3EAD-4B08-ADBF-65701957CE86}">
      <text>
        <r>
          <rPr>
            <sz val="12"/>
            <color indexed="81"/>
            <rFont val="Tahoma"/>
            <family val="2"/>
            <charset val="238"/>
          </rPr>
          <t>Moderate burden of disease; some impact on quality of life, but not life-threatening and manageable in daily life.</t>
        </r>
      </text>
    </comment>
    <comment ref="O52" authorId="0" shapeId="0" xr:uid="{37D04EDD-C893-4E9C-9972-95F4D8070F9A}">
      <text>
        <r>
          <rPr>
            <sz val="12"/>
            <color indexed="81"/>
            <rFont val="Tahoma"/>
            <family val="2"/>
            <charset val="238"/>
          </rPr>
          <t xml:space="preserve">Low feasibility; project plan has significant gaps or weaknesses, with unclear steps and high risk of failure.
</t>
        </r>
      </text>
    </comment>
    <comment ref="U52" authorId="0" shapeId="0" xr:uid="{19644068-1702-4C73-BF68-ADF3B8E8A69A}">
      <text>
        <r>
          <rPr>
            <sz val="12"/>
            <color indexed="81"/>
            <rFont val="Tahoma"/>
            <family val="2"/>
            <charset val="238"/>
          </rPr>
          <t>Strong competition; several competitors with similar stage of development exist.</t>
        </r>
      </text>
    </comment>
    <comment ref="I53" authorId="0" shapeId="0" xr:uid="{EBA4CA0A-A42C-461F-B164-47646A059E21}">
      <text>
        <r>
          <rPr>
            <sz val="12"/>
            <color indexed="81"/>
            <rFont val="Tahoma"/>
            <family val="2"/>
            <charset val="238"/>
          </rPr>
          <t>Significant burden of disease; clear impact on quality of life and daily functioning, with moderate morbidity or long-term health consequences.</t>
        </r>
      </text>
    </comment>
    <comment ref="O53" authorId="0" shapeId="0" xr:uid="{33B33133-192C-4912-B728-6787E225049A}">
      <text>
        <r>
          <rPr>
            <sz val="12"/>
            <color indexed="81"/>
            <rFont val="Tahoma"/>
            <family val="2"/>
            <charset val="238"/>
          </rPr>
          <t>Moderate feasibility; project plan is reasonably structured but includes some uncertainties or potential execution risks.</t>
        </r>
      </text>
    </comment>
    <comment ref="U53" authorId="0" shapeId="0" xr:uid="{E2F131F8-26DB-40BE-B145-BCFE7FE76134}">
      <text>
        <r>
          <rPr>
            <sz val="12"/>
            <color indexed="81"/>
            <rFont val="Tahoma"/>
            <family val="2"/>
            <charset val="238"/>
          </rPr>
          <t>Moderate competition; some competitors with similar stages of the development.</t>
        </r>
      </text>
    </comment>
    <comment ref="I54" authorId="0" shapeId="0" xr:uid="{808C5138-A8F5-4417-909B-35A8F7D5398F}">
      <text>
        <r>
          <rPr>
            <sz val="12"/>
            <color indexed="81"/>
            <rFont val="Tahoma"/>
            <family val="2"/>
            <charset val="238"/>
          </rPr>
          <t>Life-threatening but slowly progressing, well-manageable disease.</t>
        </r>
      </text>
    </comment>
    <comment ref="O54" authorId="0" shapeId="0" xr:uid="{75C5E181-D033-4E5F-A8F3-BF81BF04E35A}">
      <text>
        <r>
          <rPr>
            <sz val="12"/>
            <color indexed="81"/>
            <rFont val="Tahoma"/>
            <family val="2"/>
            <charset val="238"/>
          </rPr>
          <t>High feasibility; project plan is well-structured, with clear steps and manageable risks.</t>
        </r>
      </text>
    </comment>
    <comment ref="U54" authorId="0" shapeId="0" xr:uid="{7A950AB6-C05D-4BA1-A9F8-EA61A7EC5EA2}">
      <text>
        <r>
          <rPr>
            <sz val="12"/>
            <color indexed="81"/>
            <rFont val="Tahoma"/>
            <family val="2"/>
            <charset val="238"/>
          </rPr>
          <t xml:space="preserve">Limited competition; few and / or less developed competitors. </t>
        </r>
      </text>
    </comment>
    <comment ref="I55" authorId="0" shapeId="0" xr:uid="{75600CC2-53B9-4874-81B2-CEDB0488FEE8}">
      <text>
        <r>
          <rPr>
            <sz val="12"/>
            <color indexed="81"/>
            <rFont val="Tahoma"/>
            <family val="2"/>
            <charset val="238"/>
          </rPr>
          <t>Very high burden of disease; severe or life-threatening condition, with profound impact on patients.</t>
        </r>
      </text>
    </comment>
    <comment ref="O55" authorId="0" shapeId="0" xr:uid="{CEF46917-95A9-4287-81AA-CF7C09F9B03E}">
      <text>
        <r>
          <rPr>
            <sz val="12"/>
            <color indexed="81"/>
            <rFont val="Tahoma"/>
            <family val="2"/>
            <charset val="238"/>
          </rPr>
          <t>Very high feasibility; project plan is highly detailed, realistic, and well-supported by resources and expertise, with minimal risk of failure.</t>
        </r>
      </text>
    </comment>
    <comment ref="U55" authorId="0" shapeId="0" xr:uid="{DE4A17B0-9A62-432E-B9E2-5454B3B6AF4D}">
      <text>
        <r>
          <rPr>
            <sz val="12"/>
            <color indexed="81"/>
            <rFont val="Tahoma"/>
            <family val="2"/>
            <charset val="238"/>
          </rPr>
          <t>No or minimal competition; unique market position with significant first-mover opportunity or competitive advantage.</t>
        </r>
      </text>
    </comment>
    <comment ref="I57" authorId="0" shapeId="0" xr:uid="{F8992A2D-7F5A-4CA4-A8F8-E114B16B338F}">
      <text>
        <r>
          <rPr>
            <sz val="12"/>
            <color indexed="81"/>
            <rFont val="Tahoma"/>
            <family val="2"/>
            <charset val="238"/>
          </rPr>
          <t>Very high burden of care; intensive and complex care needed (e.g., hospitalization, invasive procedures, or constant monitoring), severely limiting the patient’s independence.</t>
        </r>
      </text>
    </comment>
    <comment ref="O57" authorId="0" shapeId="0" xr:uid="{FE78050E-015B-4680-9829-7E77F085ADBF}">
      <text>
        <r>
          <rPr>
            <sz val="12"/>
            <color indexed="81"/>
            <rFont val="Tahoma"/>
            <family val="2"/>
            <charset val="238"/>
          </rPr>
          <t>No risk management plan; risks are not identified or addressed.</t>
        </r>
      </text>
    </comment>
    <comment ref="I58" authorId="0" shapeId="0" xr:uid="{C2903A28-8AFB-47DE-8B55-5B1C9D94D99E}">
      <text>
        <r>
          <rPr>
            <sz val="12"/>
            <color indexed="81"/>
            <rFont val="Tahoma"/>
            <family val="2"/>
            <charset val="238"/>
          </rPr>
          <t>High burden of care; frequent medical interventions or monitoring required, with a significant impact on daily functioning and quality of life.</t>
        </r>
      </text>
    </comment>
    <comment ref="O58" authorId="0" shapeId="0" xr:uid="{3916EC7E-D493-44DF-973E-C75B60D93124}">
      <text>
        <r>
          <rPr>
            <sz val="12"/>
            <color indexed="81"/>
            <rFont val="Tahoma"/>
            <family val="2"/>
            <charset val="238"/>
          </rPr>
          <t>Inadequate risk management plan; some risks are identified, but mitigation strategies are unclear or insufficient.</t>
        </r>
      </text>
    </comment>
    <comment ref="I59" authorId="0" shapeId="0" xr:uid="{0E8F8596-92D6-41CE-9B12-8E3F0D416BD4}">
      <text>
        <r>
          <rPr>
            <sz val="12"/>
            <color indexed="81"/>
            <rFont val="Tahoma"/>
            <family val="2"/>
            <charset val="238"/>
          </rPr>
          <t>Moderate burden of care; regular medical appointments, monitoring, or medication adjustments required; moderate impact on daily activities.</t>
        </r>
      </text>
    </comment>
    <comment ref="O59" authorId="0" shapeId="0" xr:uid="{B6885600-BFBA-41C4-9374-5CDDD9DF9D8D}">
      <text>
        <r>
          <rPr>
            <sz val="12"/>
            <color indexed="81"/>
            <rFont val="Tahoma"/>
            <family val="2"/>
            <charset val="238"/>
          </rPr>
          <t>Moderate risk management plan; most key risks are identified, with reasonable mitigation strategies in place, but some gaps remain.</t>
        </r>
      </text>
    </comment>
    <comment ref="I60" authorId="0" shapeId="0" xr:uid="{8CCA62E4-1729-4489-A613-63C46AAA0824}">
      <text>
        <r>
          <rPr>
            <sz val="12"/>
            <color indexed="81"/>
            <rFont val="Tahoma"/>
            <family val="2"/>
            <charset val="238"/>
          </rPr>
          <t>Low burden of care; manageable effort required (e.g., occasional monitoring or mild side effects) but does not significantly disrupt daily life.</t>
        </r>
      </text>
    </comment>
    <comment ref="O60" authorId="0" shapeId="0" xr:uid="{40C029D7-7D85-47D0-A49E-5573147412D4}">
      <text>
        <r>
          <rPr>
            <sz val="12"/>
            <color indexed="81"/>
            <rFont val="Tahoma"/>
            <family val="2"/>
            <charset val="238"/>
          </rPr>
          <t>Strong risk management plan; comprehensive identification of risks with clear and realistic mitigation strategies.</t>
        </r>
      </text>
    </comment>
    <comment ref="I61" authorId="0" shapeId="0" xr:uid="{7DEA538D-1417-4443-8E34-692FB42E3690}">
      <text>
        <r>
          <rPr>
            <sz val="12"/>
            <color indexed="81"/>
            <rFont val="Tahoma"/>
            <family val="2"/>
            <charset val="238"/>
          </rPr>
          <t>Minimal burden of care; treatment requires little to no effort from the patient (e.g., infrequent or simple administration, minimal side effects).</t>
        </r>
      </text>
    </comment>
    <comment ref="O61" authorId="0" shapeId="0" xr:uid="{90E155F0-CC4D-4742-A2A6-FF9DA6DCD4F3}">
      <text>
        <r>
          <rPr>
            <sz val="12"/>
            <color indexed="81"/>
            <rFont val="Tahoma"/>
            <family val="2"/>
            <charset val="238"/>
          </rPr>
          <t>Exceptional risk management plan; thorough identification and proactive management of risks, with well-defined and tested mitigation strategies.</t>
        </r>
      </text>
    </comment>
    <comment ref="I63" authorId="0" shapeId="0" xr:uid="{2997200A-8EFF-4CC6-A6CC-8105D01D90F6}">
      <text>
        <r>
          <rPr>
            <sz val="12"/>
            <color indexed="81"/>
            <rFont val="Tahoma"/>
            <family val="2"/>
            <charset val="238"/>
          </rPr>
          <t>Very high burden of care; intensive and complex care needed (e.g., hospitalization, invasive procedures, or constant monitoring), severely limiting the patient’s independence.</t>
        </r>
      </text>
    </comment>
    <comment ref="O63" authorId="0" shapeId="0" xr:uid="{C13FDD4D-AE4C-456F-8128-96A8D80EC561}">
      <text>
        <r>
          <rPr>
            <sz val="12"/>
            <color indexed="81"/>
            <rFont val="Tahoma"/>
            <family val="2"/>
            <charset val="238"/>
          </rPr>
          <t>No access to necessary development and production technology; major barriers to securing required infrastructure or know-how.</t>
        </r>
      </text>
    </comment>
    <comment ref="I64" authorId="0" shapeId="0" xr:uid="{E178DEAD-9301-43DB-86AC-6FBE9C53B2DA}">
      <text>
        <r>
          <rPr>
            <sz val="12"/>
            <color indexed="81"/>
            <rFont val="Tahoma"/>
            <family val="2"/>
            <charset val="238"/>
          </rPr>
          <t>High burden of care; frequent medical interventions or monitoring required, with a significant impact on daily functioning and quality of life.</t>
        </r>
      </text>
    </comment>
    <comment ref="O64" authorId="0" shapeId="0" xr:uid="{C619EF32-6F00-4491-A586-FA96BE09BCFD}">
      <text>
        <r>
          <rPr>
            <sz val="12"/>
            <color indexed="81"/>
            <rFont val="Tahoma"/>
            <family val="2"/>
            <charset val="238"/>
          </rPr>
          <t>Limited access; some access to technology, but significant gaps or dependencies on external sources.</t>
        </r>
      </text>
    </comment>
    <comment ref="I65" authorId="0" shapeId="0" xr:uid="{D6AC1EFF-2EBA-43B5-BC0A-96D3FFC82A61}">
      <text>
        <r>
          <rPr>
            <sz val="12"/>
            <color indexed="81"/>
            <rFont val="Tahoma"/>
            <family val="2"/>
            <charset val="238"/>
          </rPr>
          <t>Moderate burden of care; regular medical appointments, monitoring, or medication adjustments required; moderate impact on daily activities.</t>
        </r>
      </text>
    </comment>
    <comment ref="O65" authorId="0" shapeId="0" xr:uid="{772A1B46-872D-40D5-9B78-9E70D6077892}">
      <text>
        <r>
          <rPr>
            <sz val="12"/>
            <color indexed="81"/>
            <rFont val="Tahoma"/>
            <family val="2"/>
            <charset val="238"/>
          </rPr>
          <t>Moderate access; reasonable access to most key technologies, but some dependencies or limitations remain.</t>
        </r>
      </text>
    </comment>
    <comment ref="I66" authorId="0" shapeId="0" xr:uid="{479B333B-E3A5-4909-953B-CDF43B73FC48}">
      <text>
        <r>
          <rPr>
            <sz val="12"/>
            <color indexed="81"/>
            <rFont val="Tahoma"/>
            <family val="2"/>
            <charset val="238"/>
          </rPr>
          <t>Low burden of care; manageable effort required (e.g., occasional monitoring or mild side effects) but does not significantly disrupt daily life.</t>
        </r>
      </text>
    </comment>
    <comment ref="O66" authorId="0" shapeId="0" xr:uid="{AC5541E2-54C9-48CA-B4EF-4F5A9B0328EB}">
      <text>
        <r>
          <rPr>
            <sz val="12"/>
            <color indexed="81"/>
            <rFont val="Tahoma"/>
            <family val="2"/>
            <charset val="238"/>
          </rPr>
          <t>Strong access; secure and reliable access to required technologies, with minimal external dependencies.</t>
        </r>
      </text>
    </comment>
    <comment ref="I67" authorId="0" shapeId="0" xr:uid="{69046BED-DE33-47BB-B087-9EC5DD26EDDB}">
      <text>
        <r>
          <rPr>
            <sz val="12"/>
            <color indexed="81"/>
            <rFont val="Tahoma"/>
            <family val="2"/>
            <charset val="238"/>
          </rPr>
          <t>Minimal burden of care; treatment requires little to no effort from the patient (e.g., infrequent or simple administration, minimal side effects).</t>
        </r>
      </text>
    </comment>
    <comment ref="O67" authorId="0" shapeId="0" xr:uid="{023B7DF3-7B93-4E4A-AAD3-BE2D02C0B3A2}">
      <text>
        <r>
          <rPr>
            <sz val="12"/>
            <color indexed="81"/>
            <rFont val="Tahoma"/>
            <family val="2"/>
            <charset val="238"/>
          </rPr>
          <t>Full access; unrestricted and sustainable access to all necessary development and production technologies, with full in-house capability.</t>
        </r>
      </text>
    </comment>
    <comment ref="I69" authorId="0" shapeId="0" xr:uid="{3AFA4AFB-EA43-46E7-A4D4-CA42C3CCE079}">
      <text>
        <r>
          <rPr>
            <sz val="12"/>
            <color indexed="81"/>
            <rFont val="Tahoma"/>
            <family val="2"/>
            <charset val="238"/>
          </rPr>
          <t>There is a 0 point difference on the scale between the repurposing candidate and the gold standard therapy</t>
        </r>
      </text>
    </comment>
    <comment ref="O69" authorId="0" shapeId="0" xr:uid="{481A5C5C-3204-4660-91F5-6CC8E1CA1223}">
      <text>
        <r>
          <rPr>
            <sz val="12"/>
            <color indexed="81"/>
            <rFont val="Tahoma"/>
            <family val="2"/>
            <charset val="238"/>
          </rPr>
          <t>Poor approach; methodology is unclear, flawed, or unlikely to achieve project goals.</t>
        </r>
      </text>
    </comment>
    <comment ref="I70" authorId="0" shapeId="0" xr:uid="{B71AC2DB-0D7D-4727-B3EF-13CE111B8DE2}">
      <text>
        <r>
          <rPr>
            <sz val="12"/>
            <color indexed="81"/>
            <rFont val="Tahoma"/>
            <family val="2"/>
            <charset val="238"/>
          </rPr>
          <t>There is a 1 point difference on the scale between the repurposing candidate and the gold standard therapy</t>
        </r>
      </text>
    </comment>
    <comment ref="O70" authorId="0" shapeId="0" xr:uid="{20C27076-FE9D-4ACF-958B-C2651B592538}">
      <text>
        <r>
          <rPr>
            <sz val="12"/>
            <color indexed="81"/>
            <rFont val="Tahoma"/>
            <family val="2"/>
            <charset val="238"/>
          </rPr>
          <t>Weak approach; methodology is partially defined, with significant gaps or inconsistencies.</t>
        </r>
      </text>
    </comment>
    <comment ref="I71" authorId="0" shapeId="0" xr:uid="{0CE72538-EA46-4364-B3A1-DB8817FEAF9E}">
      <text>
        <r>
          <rPr>
            <sz val="12"/>
            <color indexed="81"/>
            <rFont val="Tahoma"/>
            <family val="2"/>
            <charset val="238"/>
          </rPr>
          <t>There is a 2 point difference on the scale between the repurposing candidate and the gold standard therapy</t>
        </r>
      </text>
    </comment>
    <comment ref="O71" authorId="0" shapeId="0" xr:uid="{2310BD6A-94B8-4DDC-8319-BD77A6F0C205}">
      <text>
        <r>
          <rPr>
            <sz val="12"/>
            <color indexed="81"/>
            <rFont val="Tahoma"/>
            <family val="2"/>
            <charset val="238"/>
          </rPr>
          <t>Moderate approach; methodology is reasonably well-defined and aligned with project goals, but some weaknesses or uncertainties remain.</t>
        </r>
      </text>
    </comment>
    <comment ref="I72" authorId="0" shapeId="0" xr:uid="{BD864499-6CDF-4E3C-818D-C62B6213CB40}">
      <text>
        <r>
          <rPr>
            <sz val="12"/>
            <color indexed="81"/>
            <rFont val="Tahoma"/>
            <family val="2"/>
            <charset val="238"/>
          </rPr>
          <t>There is a 3 point difference on the scale between the repurposing candidate and the gold standard therapy</t>
        </r>
      </text>
    </comment>
    <comment ref="O72" authorId="0" shapeId="0" xr:uid="{E379178A-8EB5-4B2D-93DE-8A5C9B46C412}">
      <text>
        <r>
          <rPr>
            <sz val="12"/>
            <color indexed="81"/>
            <rFont val="Tahoma"/>
            <family val="2"/>
            <charset val="238"/>
          </rPr>
          <t>Strong approach; methodology is clear, well-structured, and aligned with project goals, with minimal weaknesses.</t>
        </r>
      </text>
    </comment>
    <comment ref="I73" authorId="0" shapeId="0" xr:uid="{4408139C-2CA7-4155-A226-D3EB839407E7}">
      <text>
        <r>
          <rPr>
            <sz val="12"/>
            <color indexed="81"/>
            <rFont val="Tahoma"/>
            <family val="2"/>
            <charset val="238"/>
          </rPr>
          <t>There is a 4 point difference on the scale between the repurposing candidate and the gold standard therapy</t>
        </r>
      </text>
    </comment>
    <comment ref="O73" authorId="0" shapeId="0" xr:uid="{E3D81FBF-CB1B-4D16-A815-739A2FACDD51}">
      <text>
        <r>
          <rPr>
            <sz val="12"/>
            <color indexed="81"/>
            <rFont val="Tahoma"/>
            <family val="2"/>
            <charset val="238"/>
          </rPr>
          <t>Outstanding approach; methodology is highly detailed, innovative, and well-aligned with project goals, with a clear and coherent concept.</t>
        </r>
      </text>
    </comment>
    <comment ref="I75" authorId="0" shapeId="0" xr:uid="{A7DECDD5-9AA6-48BD-BCCA-A9CE744A7A5C}">
      <text>
        <r>
          <rPr>
            <sz val="12"/>
            <color indexed="81"/>
            <rFont val="Tahoma"/>
            <family val="2"/>
            <charset val="238"/>
          </rPr>
          <t>Very high burden for caregivers; constant or near-constant care required (e.g., complex medical needs, mobility support), severely limiting the caregiver’s independence and quality of life.</t>
        </r>
      </text>
    </comment>
    <comment ref="O75" authorId="0" shapeId="0" xr:uid="{8481381F-3DD4-47C6-BDE6-5DA72B9B5C66}">
      <text>
        <r>
          <rPr>
            <sz val="12"/>
            <color indexed="81"/>
            <rFont val="Tahoma"/>
            <family val="2"/>
            <charset val="238"/>
          </rPr>
          <t>No patient-centricity; patient needs and perspectives are not considered in the project.</t>
        </r>
      </text>
    </comment>
    <comment ref="I76" authorId="0" shapeId="0" xr:uid="{03AE2376-8870-43E3-A96D-61491342497A}">
      <text>
        <r>
          <rPr>
            <sz val="12"/>
            <color indexed="81"/>
            <rFont val="Tahoma"/>
            <family val="2"/>
            <charset val="238"/>
          </rPr>
          <t>High burden for caregivers; frequent and time-consuming care required (e.g., assistance with daily activities, managing side effects), significantly affecting the caregiver’s daily life.</t>
        </r>
      </text>
    </comment>
    <comment ref="O76" authorId="0" shapeId="0" xr:uid="{327A0D8D-4A7F-402F-8794-2BC5F620DE23}">
      <text>
        <r>
          <rPr>
            <sz val="12"/>
            <color indexed="81"/>
            <rFont val="Tahoma"/>
            <family val="2"/>
            <charset val="238"/>
          </rPr>
          <t>Minimal patient-centricity; patient needs are acknowledged, but not meaningfully integrated into the project design or execution.</t>
        </r>
      </text>
    </comment>
    <comment ref="I77" authorId="0" shapeId="0" xr:uid="{AD421976-F46C-4E55-A4D9-41F8B5BFBE02}">
      <text>
        <r>
          <rPr>
            <sz val="12"/>
            <color indexed="81"/>
            <rFont val="Tahoma"/>
            <family val="2"/>
            <charset val="238"/>
          </rPr>
          <t>Moderate burden for caregivers; regular involvement needed (e.g., medication management, transportation to appointments), with moderate impact on the caregiver’s routine.</t>
        </r>
      </text>
    </comment>
    <comment ref="O77" authorId="0" shapeId="0" xr:uid="{3D8DCA3A-23C5-4E30-B1F1-CB2D8E246B3C}">
      <text>
        <r>
          <rPr>
            <sz val="12"/>
            <color indexed="81"/>
            <rFont val="Tahoma"/>
            <family val="2"/>
            <charset val="238"/>
          </rPr>
          <t>Moderate patient-centricity; patient needs and feedback are considered in some aspects of the project, but integration is inconsistent.</t>
        </r>
      </text>
    </comment>
    <comment ref="I78" authorId="0" shapeId="0" xr:uid="{C8800D09-9FED-4008-A47A-308D72CEFAAB}">
      <text>
        <r>
          <rPr>
            <sz val="12"/>
            <color indexed="81"/>
            <rFont val="Tahoma"/>
            <family val="2"/>
            <charset val="238"/>
          </rPr>
          <t>Low burden for caregivers; some assistance needed, but manageable without significant disruption to the caregiver’s daily life.</t>
        </r>
      </text>
    </comment>
    <comment ref="O78" authorId="0" shapeId="0" xr:uid="{CE73373B-BF9D-472B-B60C-6597BB9EB5EF}">
      <text>
        <r>
          <rPr>
            <sz val="12"/>
            <color indexed="81"/>
            <rFont val="Tahoma"/>
            <family val="2"/>
            <charset val="238"/>
          </rPr>
          <t>Strong patient-centricity; patient needs and perspectives are actively integrated into project design and decision-making.</t>
        </r>
      </text>
    </comment>
    <comment ref="I79" authorId="0" shapeId="0" xr:uid="{9B766C86-FE9F-41C4-8800-EC50F7A73928}">
      <text>
        <r>
          <rPr>
            <sz val="12"/>
            <color indexed="81"/>
            <rFont val="Tahoma"/>
            <family val="2"/>
            <charset val="238"/>
          </rPr>
          <t>Minimal burden for caregivers; little to no involvement required (e.g., occasional support, minimal supervision).</t>
        </r>
      </text>
    </comment>
    <comment ref="O79" authorId="0" shapeId="0" xr:uid="{3E348C81-89DB-47C4-B9E4-7753DD052F11}">
      <text>
        <r>
          <rPr>
            <sz val="12"/>
            <color indexed="81"/>
            <rFont val="Tahoma"/>
            <family val="2"/>
            <charset val="238"/>
          </rPr>
          <t>Exceptional patient-centricity; patient needs and perspectives are central to the project, driving key decisions and shaping outcomes.</t>
        </r>
      </text>
    </comment>
    <comment ref="I81" authorId="0" shapeId="0" xr:uid="{40C27EC4-0F71-41CE-B2DD-08482A0E9C9E}">
      <text>
        <r>
          <rPr>
            <sz val="12"/>
            <color indexed="81"/>
            <rFont val="Tahoma"/>
            <family val="2"/>
            <charset val="238"/>
          </rPr>
          <t>Very high burden for caregivers; constant or near-constant care required (e.g., complex medical needs, mobility support), severely limiting the caregiver’s independence and quality of life.</t>
        </r>
      </text>
    </comment>
    <comment ref="I82" authorId="0" shapeId="0" xr:uid="{3D3E78A1-4E63-4343-A32A-3D5EB2522381}">
      <text>
        <r>
          <rPr>
            <sz val="12"/>
            <color indexed="81"/>
            <rFont val="Tahoma"/>
            <family val="2"/>
            <charset val="238"/>
          </rPr>
          <t>High burden for caregivers; frequent and time-consuming care required (e.g., assistance with daily activities, managing side effects), significantly affecting the caregiver’s daily life.</t>
        </r>
      </text>
    </comment>
    <comment ref="I83" authorId="0" shapeId="0" xr:uid="{BA67ED14-6F16-4BB9-8712-B190872CF305}">
      <text>
        <r>
          <rPr>
            <sz val="12"/>
            <color indexed="81"/>
            <rFont val="Tahoma"/>
            <family val="2"/>
            <charset val="238"/>
          </rPr>
          <t>Moderate burden for caregivers; regular involvement needed (e.g., medication management, transportation to appointments), with moderate impact on the caregiver’s routine.</t>
        </r>
      </text>
    </comment>
    <comment ref="I84" authorId="0" shapeId="0" xr:uid="{CB009DDB-40C3-4FC5-8CB7-1B191B4DD1A8}">
      <text>
        <r>
          <rPr>
            <sz val="12"/>
            <color indexed="81"/>
            <rFont val="Tahoma"/>
            <family val="2"/>
            <charset val="238"/>
          </rPr>
          <t>Low burden for caregivers; some assistance needed, but manageable without significant disruption to the caregiver’s daily life.</t>
        </r>
      </text>
    </comment>
    <comment ref="I85" authorId="0" shapeId="0" xr:uid="{C28FA8A7-F370-4229-B774-E62660D9DDD0}">
      <text>
        <r>
          <rPr>
            <sz val="12"/>
            <color indexed="81"/>
            <rFont val="Tahoma"/>
            <family val="2"/>
            <charset val="238"/>
          </rPr>
          <t>Minimal burden for caregivers; little to no involvement required (e.g., occasional support, minimal supervision).</t>
        </r>
      </text>
    </comment>
    <comment ref="I87" authorId="0" shapeId="0" xr:uid="{F08107F1-194A-458C-9D56-B56289E71465}">
      <text>
        <r>
          <rPr>
            <sz val="12"/>
            <color indexed="81"/>
            <rFont val="Tahoma"/>
            <family val="2"/>
            <charset val="238"/>
          </rPr>
          <t>There is a 0 point difference on the scale between the repurposing candidate and the gold standard therapy</t>
        </r>
      </text>
    </comment>
    <comment ref="I88" authorId="0" shapeId="0" xr:uid="{104EDF5B-7E63-4AEC-AC8C-22BFA2AE0A38}">
      <text>
        <r>
          <rPr>
            <sz val="12"/>
            <color indexed="81"/>
            <rFont val="Tahoma"/>
            <family val="2"/>
            <charset val="238"/>
          </rPr>
          <t>There is a 1 point difference on the scale between the repurposing candidate and the gold standard therapy</t>
        </r>
      </text>
    </comment>
    <comment ref="I89" authorId="0" shapeId="0" xr:uid="{5CDAFE8C-D6F9-4898-A87C-92A7D1CD648A}">
      <text>
        <r>
          <rPr>
            <sz val="12"/>
            <color indexed="81"/>
            <rFont val="Tahoma"/>
            <family val="2"/>
            <charset val="238"/>
          </rPr>
          <t>There is a 2 point difference on the scale between the repurposing candidate and the gold standard therapy</t>
        </r>
      </text>
    </comment>
    <comment ref="I90" authorId="0" shapeId="0" xr:uid="{AFAC9BC4-5BCF-49AD-893D-F3BB95639233}">
      <text>
        <r>
          <rPr>
            <sz val="12"/>
            <color indexed="81"/>
            <rFont val="Tahoma"/>
            <family val="2"/>
            <charset val="238"/>
          </rPr>
          <t>There is a 3 point difference on the scale between the repurposing candidate and the gold standard therapy</t>
        </r>
      </text>
    </comment>
    <comment ref="I91" authorId="0" shapeId="0" xr:uid="{43D5124E-2379-4DF3-A4F4-D7CAF3D5EAB1}">
      <text>
        <r>
          <rPr>
            <sz val="12"/>
            <color indexed="81"/>
            <rFont val="Tahoma"/>
            <family val="2"/>
            <charset val="238"/>
          </rPr>
          <t>There is a 4 point difference on the scale between the repurposing candidate and the gold standard therapy</t>
        </r>
      </text>
    </comment>
    <comment ref="I93" authorId="0" shapeId="0" xr:uid="{2F43EF2F-76B6-411B-9DB3-0ED2962C7E41}">
      <text>
        <r>
          <rPr>
            <sz val="12"/>
            <color indexed="81"/>
            <rFont val="Tahoma"/>
            <family val="2"/>
            <charset val="238"/>
          </rPr>
          <t>The project is not aligned with health policy priorities; no mention or recognition in health policy discussions.</t>
        </r>
      </text>
    </comment>
    <comment ref="I94" authorId="0" shapeId="0" xr:uid="{6C47F82C-5BCB-4760-B733-8BC1CBE2C206}">
      <text>
        <r>
          <rPr>
            <sz val="12"/>
            <color indexed="81"/>
            <rFont val="Tahoma"/>
            <family val="2"/>
            <charset val="238"/>
          </rPr>
          <t>The project has limited alignment with health policy; minimal reference in health policy agendas.</t>
        </r>
      </text>
    </comment>
    <comment ref="I95" authorId="0" shapeId="0" xr:uid="{82B9180F-7CB8-462A-8428-8734D1A3A7E7}">
      <text>
        <r>
          <rPr>
            <sz val="12"/>
            <color indexed="81"/>
            <rFont val="Tahoma"/>
            <family val="2"/>
            <charset val="238"/>
          </rPr>
          <t>The project has moderate alignment with health policy; recognized as a relevant healthcare concern, but not a key focus area.</t>
        </r>
      </text>
    </comment>
    <comment ref="I96" authorId="0" shapeId="0" xr:uid="{6EEC3A20-6564-4755-86B3-57B69C862A1C}">
      <text>
        <r>
          <rPr>
            <sz val="12"/>
            <color indexed="81"/>
            <rFont val="Tahoma"/>
            <family val="2"/>
            <charset val="238"/>
          </rPr>
          <t>The project has high alignment with health policy; identified as an important healthcare priority in policy agendas.</t>
        </r>
      </text>
    </comment>
    <comment ref="I97" authorId="0" shapeId="0" xr:uid="{8F609D75-D088-4872-B6A4-0438A70EFBB6}">
      <text>
        <r>
          <rPr>
            <sz val="12"/>
            <color indexed="81"/>
            <rFont val="Tahoma"/>
            <family val="2"/>
            <charset val="238"/>
          </rPr>
          <t>The project has top priority in health policy; prominently featured in national or international health policy strategies.</t>
        </r>
      </text>
    </comment>
    <comment ref="I99" authorId="0" shapeId="0" xr:uid="{8021DA3A-0562-4CFC-8E0A-F81566125C86}">
      <text>
        <r>
          <rPr>
            <sz val="12"/>
            <color indexed="81"/>
            <rFont val="Tahoma"/>
            <family val="2"/>
            <charset val="238"/>
          </rPr>
          <t>No impact or potential to increase resource use and costs; may raise healthcare demand or lead to higher overall costs.</t>
        </r>
      </text>
    </comment>
    <comment ref="I100" authorId="0" shapeId="0" xr:uid="{E9D2273B-7726-4A84-AE56-99E94AE7A26A}">
      <text>
        <r>
          <rPr>
            <sz val="12"/>
            <color indexed="81"/>
            <rFont val="Tahoma"/>
            <family val="2"/>
            <charset val="238"/>
          </rPr>
          <t>Minimal reduction in resource use or costs; slight overall impact.</t>
        </r>
      </text>
    </comment>
    <comment ref="I101" authorId="0" shapeId="0" xr:uid="{92294FA9-DB0F-4625-AA9D-9A4C579F6023}">
      <text>
        <r>
          <rPr>
            <sz val="12"/>
            <color indexed="81"/>
            <rFont val="Tahoma"/>
            <family val="2"/>
            <charset val="238"/>
          </rPr>
          <t>Moderate reduction in resource use and costs; noticeable but not substantial impact.</t>
        </r>
      </text>
    </comment>
    <comment ref="I102" authorId="0" shapeId="0" xr:uid="{6C3648B7-D923-40A1-BA36-6E4728D4BA7C}">
      <text>
        <r>
          <rPr>
            <sz val="12"/>
            <color indexed="81"/>
            <rFont val="Tahoma"/>
            <family val="2"/>
            <charset val="238"/>
          </rPr>
          <t>Significant reduction in resource use and costs; clear and measurable decrease in healthcare and social care demands.</t>
        </r>
      </text>
    </comment>
    <comment ref="I103" authorId="0" shapeId="0" xr:uid="{23F88769-1BEA-4BC2-BDEB-6BECDD94D961}">
      <text>
        <r>
          <rPr>
            <sz val="12"/>
            <color indexed="81"/>
            <rFont val="Tahoma"/>
            <family val="2"/>
            <charset val="238"/>
          </rPr>
          <t>Major reduction in resource use and costs; transformative impact with substantial and sustained savings for health and social care systems.</t>
        </r>
      </text>
    </comment>
    <comment ref="I105" authorId="0" shapeId="0" xr:uid="{BB633C08-9E03-4F4E-B187-800F32EAE001}">
      <text>
        <r>
          <rPr>
            <sz val="12"/>
            <color indexed="81"/>
            <rFont val="Tahoma"/>
            <family val="2"/>
            <charset val="238"/>
          </rPr>
          <t>No improvement; access remains unequal, with significant barriers for disadvantaged or underserved populations.</t>
        </r>
      </text>
    </comment>
    <comment ref="I106" authorId="0" shapeId="0" xr:uid="{6A13609E-34FC-4AA2-8D6F-4DEBEB23A3A4}">
      <text>
        <r>
          <rPr>
            <sz val="12"/>
            <color indexed="81"/>
            <rFont val="Tahoma"/>
            <family val="2"/>
            <charset val="238"/>
          </rPr>
          <t>Minimal improvement; slight reduction in access barriers, but major inequalities remain.</t>
        </r>
      </text>
    </comment>
    <comment ref="I107" authorId="0" shapeId="0" xr:uid="{1AF30EA4-2816-4EE1-8788-C57ECE096748}">
      <text>
        <r>
          <rPr>
            <sz val="12"/>
            <color indexed="81"/>
            <rFont val="Tahoma"/>
            <family val="2"/>
            <charset val="238"/>
          </rPr>
          <t>Moderate improvement; noticeable reduction in access barriers for some disadvantaged populations, but gaps persist.</t>
        </r>
      </text>
    </comment>
    <comment ref="I108" authorId="0" shapeId="0" xr:uid="{CE5B9694-0C5F-4CF2-B46A-F6BB5908FE27}">
      <text>
        <r>
          <rPr>
            <sz val="12"/>
            <color indexed="81"/>
            <rFont val="Tahoma"/>
            <family val="2"/>
            <charset val="238"/>
          </rPr>
          <t>Significant improvement; clear reduction in access barriers for most disadvantaged groups, improving overall equity.</t>
        </r>
      </text>
    </comment>
    <comment ref="I109" authorId="0" shapeId="0" xr:uid="{4891AE17-44C0-439B-BB45-A610A07AC961}">
      <text>
        <r>
          <rPr>
            <sz val="12"/>
            <color indexed="81"/>
            <rFont val="Tahoma"/>
            <family val="2"/>
            <charset val="238"/>
          </rPr>
          <t>Major improvement; broad and sustained increase in access, with equitable availability across all patient groups, including underserved populations.</t>
        </r>
      </text>
    </comment>
    <comment ref="I111" authorId="0" shapeId="0" xr:uid="{5D8DF19D-03D7-4CDC-B187-B2BC927D429C}">
      <text>
        <r>
          <rPr>
            <sz val="12"/>
            <color indexed="81"/>
            <rFont val="Tahoma"/>
            <family val="2"/>
            <charset val="238"/>
          </rPr>
          <t>No support for other policy agendas; the project has no alignment or contribution to broader policy goals.</t>
        </r>
      </text>
    </comment>
    <comment ref="I112" authorId="0" shapeId="0" xr:uid="{77EEC34B-2D21-4C7A-856D-33882B5B1CC9}">
      <text>
        <r>
          <rPr>
            <sz val="12"/>
            <color indexed="81"/>
            <rFont val="Tahoma"/>
            <family val="2"/>
            <charset val="238"/>
          </rPr>
          <t>Minimal support; the project has slight alignment with other policy objectives but with limited overall impact.</t>
        </r>
      </text>
    </comment>
    <comment ref="I113" authorId="0" shapeId="0" xr:uid="{3E81E424-75FF-488B-BC55-53084C579BD4}">
      <text>
        <r>
          <rPr>
            <sz val="12"/>
            <color indexed="81"/>
            <rFont val="Tahoma"/>
            <family val="2"/>
            <charset val="238"/>
          </rPr>
          <t>Moderate support; the project has noticeable alignment with other policy goals, contributing to some positive secondary effects.</t>
        </r>
      </text>
    </comment>
    <comment ref="I114" authorId="0" shapeId="0" xr:uid="{73D6BAEB-0C94-4093-B81B-B6E649EB8BFB}">
      <text>
        <r>
          <rPr>
            <sz val="12"/>
            <color indexed="81"/>
            <rFont val="Tahoma"/>
            <family val="2"/>
            <charset val="238"/>
          </rPr>
          <t>Significant support; the project has clear contribution to multiple policy objectives, reinforcing broader health and social policy goals.</t>
        </r>
      </text>
    </comment>
    <comment ref="I115" authorId="0" shapeId="0" xr:uid="{1409A095-BC5D-4FB0-B4ED-1D867D3F37E2}">
      <text>
        <r>
          <rPr>
            <sz val="12"/>
            <color indexed="81"/>
            <rFont val="Tahoma"/>
            <family val="2"/>
            <charset val="238"/>
          </rPr>
          <t>Major support; the project has strong alignment with and reinforcement of key policy objectives, creating widespread and sustained positive spillover effects.</t>
        </r>
      </text>
    </comment>
    <comment ref="I117" authorId="0" shapeId="0" xr:uid="{724B21FF-AE65-4F90-AD21-5879F0694777}">
      <text>
        <r>
          <rPr>
            <sz val="12"/>
            <color indexed="81"/>
            <rFont val="Tahoma"/>
            <family val="2"/>
            <charset val="238"/>
          </rPr>
          <t>No contribution; the project has no impact on the perception or knowledge base related to drug repurposing.</t>
        </r>
      </text>
    </comment>
    <comment ref="I118" authorId="0" shapeId="0" xr:uid="{ADDD5700-1934-4B92-83BE-DEB898C92930}">
      <text>
        <r>
          <rPr>
            <sz val="12"/>
            <color indexed="81"/>
            <rFont val="Tahoma"/>
            <family val="2"/>
            <charset val="238"/>
          </rPr>
          <t>Minimal contribution; the project has slight increase in awareness or knowledge, but with limited overall impact.</t>
        </r>
      </text>
    </comment>
    <comment ref="I119" authorId="0" shapeId="0" xr:uid="{F2FDFC09-D36A-4794-9418-F5E6BD0CCF4F}">
      <text>
        <r>
          <rPr>
            <sz val="12"/>
            <color indexed="81"/>
            <rFont val="Tahoma"/>
            <family val="2"/>
            <charset val="238"/>
          </rPr>
          <t>Moderate contribution; the project has noticeable increase in understanding or perception, with some influence on future repurposing efforts.</t>
        </r>
      </text>
    </comment>
    <comment ref="I120" authorId="0" shapeId="0" xr:uid="{6B7E0A65-D927-417B-ADC4-567329335777}">
      <text>
        <r>
          <rPr>
            <sz val="12"/>
            <color indexed="81"/>
            <rFont val="Tahoma"/>
            <family val="2"/>
            <charset val="238"/>
          </rPr>
          <t>Significant contribution; the project has clear advancement in the perception or scientific understanding of drug repurposing, influencing future research and policy.</t>
        </r>
      </text>
    </comment>
    <comment ref="I121" authorId="0" shapeId="0" xr:uid="{22FCB471-27FC-4E8B-B8AA-13C57871EA54}">
      <text>
        <r>
          <rPr>
            <sz val="12"/>
            <color indexed="81"/>
            <rFont val="Tahoma"/>
            <family val="2"/>
            <charset val="238"/>
          </rPr>
          <t>Major contribution; the project has transformative impact on the perception and knowledge of drug repurposing, setting a benchmark for future projects.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marci</author>
  </authors>
  <commentList>
    <comment ref="A20" authorId="0" shapeId="0" xr:uid="{B46EDA0C-F878-4281-A647-E39217702F24}">
      <text>
        <r>
          <rPr>
            <b/>
            <sz val="9"/>
            <color indexed="81"/>
            <rFont val="Tahoma"/>
            <family val="2"/>
            <charset val="238"/>
          </rPr>
          <t>Strength and scientific validity of the hypothesis on why the project is believed to be effective in the new indication.</t>
        </r>
      </text>
    </comment>
    <comment ref="A21" authorId="0" shapeId="0" xr:uid="{50337362-BD5C-4BFC-AA1D-88C6FE023E4B}">
      <text>
        <r>
          <rPr>
            <b/>
            <sz val="9"/>
            <color indexed="81"/>
            <rFont val="Tahoma"/>
            <family val="2"/>
            <charset val="238"/>
          </rPr>
          <t>Presence of patent-like barriers of development and commercial repurposing activities.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 xr:uid="{E1122588-12E0-47D6-9C5E-3FA4E7AA8C4F}">
      <text>
        <r>
          <rPr>
            <b/>
            <sz val="9"/>
            <color indexed="81"/>
            <rFont val="Tahoma"/>
            <family val="2"/>
            <charset val="238"/>
          </rPr>
          <t>Additional legal or ethical constraints beyond patent consideration (e.g. violation of competition law, unethical study design)</t>
        </r>
      </text>
    </comment>
    <comment ref="A25" authorId="0" shapeId="0" xr:uid="{8472833F-AC5B-4401-9607-5FFCE7A8FCD5}">
      <text>
        <r>
          <rPr>
            <b/>
            <sz val="9"/>
            <color indexed="81"/>
            <rFont val="Tahoma"/>
            <family val="2"/>
            <charset val="238"/>
          </rPr>
          <t>Potential improvement in clinical outcomes related to efficacy by the drug repurposing project compared to the standard of care.</t>
        </r>
      </text>
    </comment>
    <comment ref="A26" authorId="0" shapeId="0" xr:uid="{83D5E510-955B-49C9-9CCF-64F8F7B55AF5}">
      <text>
        <r>
          <rPr>
            <b/>
            <sz val="9"/>
            <color indexed="81"/>
            <rFont val="Tahoma"/>
            <family val="2"/>
            <charset val="238"/>
          </rPr>
          <t>Potential improvement in the profile of adverse events and overall tolerability by the targeted patient community compared to the standard of care.</t>
        </r>
      </text>
    </comment>
    <comment ref="A27" authorId="0" shapeId="0" xr:uid="{82B904DE-1AF2-4565-9105-8F40F5D2238C}">
      <text>
        <r>
          <rPr>
            <b/>
            <sz val="9"/>
            <color indexed="81"/>
            <rFont val="Tahoma"/>
            <family val="2"/>
            <charset val="238"/>
          </rPr>
          <t>Strength and quality of supporting clinical evidence.</t>
        </r>
      </text>
    </comment>
    <comment ref="A29" authorId="0" shapeId="0" xr:uid="{4E9E14C8-C067-454D-ADBD-B405419E07F0}">
      <text>
        <r>
          <rPr>
            <b/>
            <sz val="9"/>
            <color indexed="81"/>
            <rFont val="Tahoma"/>
            <family val="2"/>
            <charset val="238"/>
          </rPr>
          <t>Severity and impact of the target condition.</t>
        </r>
      </text>
    </comment>
    <comment ref="A30" authorId="0" shapeId="0" xr:uid="{EA81F541-1C1F-42C2-AAF2-C5A282E98C28}">
      <text>
        <r>
          <rPr>
            <b/>
            <sz val="9"/>
            <color indexed="81"/>
            <rFont val="Tahoma"/>
            <family val="2"/>
            <charset val="238"/>
          </rPr>
          <t>The impact on the patients’ quality of life associated with the therapy / care compared to the standard of care. (e.g. oral tablets instead of IV therapy).</t>
        </r>
      </text>
    </comment>
    <comment ref="A31" authorId="0" shapeId="0" xr:uid="{10B3D4DB-5A69-46B8-83AE-1A6234BAE3D9}">
      <text>
        <r>
          <rPr>
            <b/>
            <sz val="9"/>
            <color indexed="81"/>
            <rFont val="Tahoma"/>
            <family val="2"/>
            <charset val="238"/>
          </rPr>
          <t>The impact on the caregivers' (family, nurses, other healthcare staff) quality of life associated with the therapy / care compared to the standard of care.</t>
        </r>
      </text>
    </comment>
    <comment ref="A33" authorId="0" shapeId="0" xr:uid="{54A7F224-083B-488B-B5F3-C26BF51F0C04}">
      <text>
        <r>
          <rPr>
            <b/>
            <sz val="9"/>
            <color indexed="81"/>
            <rFont val="Tahoma"/>
            <family val="2"/>
            <charset val="238"/>
          </rPr>
          <t>The project's alignment with healthcare priorities.</t>
        </r>
      </text>
    </comment>
    <comment ref="A34" authorId="0" shapeId="0" xr:uid="{262E66E9-0C5D-4230-A370-01F7D95A077F}">
      <text>
        <r>
          <rPr>
            <b/>
            <sz val="9"/>
            <color indexed="81"/>
            <rFont val="Tahoma"/>
            <family val="2"/>
            <charset val="238"/>
          </rPr>
          <t>Potential to reduce healthcare burden and costs.</t>
        </r>
      </text>
    </comment>
    <comment ref="A35" authorId="0" shapeId="0" xr:uid="{240A132D-57D9-4FB6-9A28-B91720A7F619}">
      <text>
        <r>
          <rPr>
            <b/>
            <sz val="9"/>
            <color indexed="81"/>
            <rFont val="Tahoma"/>
            <family val="2"/>
            <charset val="238"/>
          </rPr>
          <t>Potential to increase patient access to treatment.</t>
        </r>
      </text>
    </comment>
    <comment ref="A36" authorId="0" shapeId="0" xr:uid="{F54CCF77-7081-43FD-88EE-0D36DD6F8DAA}">
      <text>
        <r>
          <rPr>
            <b/>
            <sz val="9"/>
            <color indexed="81"/>
            <rFont val="Tahoma"/>
            <family val="2"/>
            <charset val="238"/>
          </rPr>
          <t>Broader benefits to health policy goals.</t>
        </r>
      </text>
    </comment>
    <comment ref="A37" authorId="0" shapeId="0" xr:uid="{E1376F56-C1EA-4FF0-8826-9458C3D34EC1}">
      <text>
        <r>
          <rPr>
            <b/>
            <sz val="9"/>
            <color indexed="81"/>
            <rFont val="Tahoma"/>
            <family val="2"/>
            <charset val="238"/>
          </rPr>
          <t>Contribution to drug repurposing knowledge and practice.</t>
        </r>
      </text>
    </comment>
    <comment ref="A40" authorId="0" shapeId="0" xr:uid="{28C19501-DA37-40E6-A950-3891B65F24CD}">
      <text>
        <r>
          <rPr>
            <b/>
            <sz val="9"/>
            <color indexed="81"/>
            <rFont val="Tahoma"/>
            <family val="2"/>
            <charset val="238"/>
          </rPr>
          <t>Scientific and professional expertise of the team and the leadership.</t>
        </r>
      </text>
    </comment>
    <comment ref="A41" authorId="0" shapeId="0" xr:uid="{3EB46B14-9CC9-4686-8B43-3AC273156A18}">
      <text>
        <r>
          <rPr>
            <b/>
            <sz val="9"/>
            <color indexed="81"/>
            <rFont val="Tahoma"/>
            <family val="2"/>
            <charset val="238"/>
          </rPr>
          <t>Business and industry experience of the team and the leadership.</t>
        </r>
      </text>
    </comment>
    <comment ref="A42" authorId="0" shapeId="0" xr:uid="{115C750B-EFD9-445E-824F-6A8FA4256A7E}">
      <text>
        <r>
          <rPr>
            <b/>
            <sz val="9"/>
            <color indexed="81"/>
            <rFont val="Tahoma"/>
            <family val="2"/>
            <charset val="238"/>
          </rPr>
          <t>Clarity, structure, and sufficient coverage of team roles.</t>
        </r>
      </text>
    </comment>
    <comment ref="A43" authorId="0" shapeId="0" xr:uid="{30FF990E-E083-4F9B-AA4B-00E743DF0BDE}">
      <text>
        <r>
          <rPr>
            <b/>
            <sz val="9"/>
            <color indexed="81"/>
            <rFont val="Tahoma"/>
            <family val="2"/>
            <charset val="238"/>
          </rPr>
          <t>Strength and value of the advisory board.</t>
        </r>
      </text>
    </comment>
    <comment ref="A44" authorId="0" shapeId="0" xr:uid="{855BA80B-534C-4974-928C-14490E889290}">
      <text>
        <r>
          <rPr>
            <b/>
            <sz val="9"/>
            <color indexed="81"/>
            <rFont val="Tahoma"/>
            <family val="2"/>
            <charset val="238"/>
          </rPr>
          <t>Number of industrial partners and their level of commitment and alignment.</t>
        </r>
      </text>
    </comment>
    <comment ref="A45" authorId="0" shapeId="0" xr:uid="{E5218945-299C-4022-B65D-64635CBC4B1D}">
      <text>
        <r>
          <rPr>
            <b/>
            <sz val="9"/>
            <color indexed="81"/>
            <rFont val="Tahoma"/>
            <family val="2"/>
            <charset val="238"/>
          </rPr>
          <t>Level of patient involvement in development.</t>
        </r>
      </text>
    </comment>
    <comment ref="A47" authorId="0" shapeId="0" xr:uid="{2EF48A46-E9C4-49C4-8802-2083C5647910}">
      <text>
        <r>
          <rPr>
            <b/>
            <sz val="9"/>
            <color indexed="81"/>
            <rFont val="Tahoma"/>
            <family val="2"/>
            <charset val="238"/>
          </rPr>
          <t>Complexity and scope of development efforts.</t>
        </r>
      </text>
    </comment>
    <comment ref="A48" authorId="0" shapeId="0" xr:uid="{2601B053-103B-4FED-BD23-04DFD984F673}">
      <text>
        <r>
          <rPr>
            <b/>
            <sz val="9"/>
            <color indexed="81"/>
            <rFont val="Tahoma"/>
            <family val="2"/>
            <charset val="238"/>
          </rPr>
          <t xml:space="preserve">Realism and structure of the workplan, including feasible patient recruitment plan for a clinical trial </t>
        </r>
      </text>
    </comment>
    <comment ref="A49" authorId="0" shapeId="0" xr:uid="{FB45FB03-4EB3-4DC6-88F0-1017193663F7}">
      <text>
        <r>
          <rPr>
            <b/>
            <sz val="9"/>
            <color indexed="81"/>
            <rFont val="Tahoma"/>
            <family val="2"/>
            <charset val="238"/>
          </rPr>
          <t>Strength and completeness of risk mitigation strategy.</t>
        </r>
      </text>
    </comment>
    <comment ref="A50" authorId="0" shapeId="0" xr:uid="{B061611E-392B-497F-8A87-07D9C6E28C3C}">
      <text>
        <r>
          <rPr>
            <b/>
            <sz val="9"/>
            <color indexed="81"/>
            <rFont val="Tahoma"/>
            <family val="2"/>
            <charset val="238"/>
          </rPr>
          <t>The projects’ ability to secure the access to the key technologies</t>
        </r>
      </text>
    </comment>
    <comment ref="A51" authorId="0" shapeId="0" xr:uid="{CE7BAF18-262B-4CC6-8AE6-5CBCFCB7F6CB}">
      <text>
        <r>
          <rPr>
            <b/>
            <sz val="9"/>
            <color indexed="81"/>
            <rFont val="Tahoma"/>
            <family val="2"/>
            <charset val="238"/>
          </rPr>
          <t>Quality and coherence of the overall project plan from the scientific methodology point of view.</t>
        </r>
      </text>
    </comment>
    <comment ref="A52" authorId="0" shapeId="0" xr:uid="{D508D251-9962-4D83-AB06-3DE6A8B818DB}">
      <text>
        <r>
          <rPr>
            <b/>
            <sz val="9"/>
            <color indexed="81"/>
            <rFont val="Tahoma"/>
            <family val="2"/>
            <charset val="238"/>
          </rPr>
          <t>Level of focus on patient needs and outcomes.</t>
        </r>
      </text>
    </comment>
    <comment ref="A55" authorId="0" shapeId="0" xr:uid="{47AF902D-7539-4F4B-BE27-821AABB84DE6}">
      <text>
        <r>
          <rPr>
            <b/>
            <sz val="9"/>
            <color indexed="81"/>
            <rFont val="Tahoma"/>
            <family val="2"/>
            <charset val="238"/>
          </rPr>
          <t>Combination of sales volume potential and the potential to achieve premium pricing (significantly higher price than similar competing products).</t>
        </r>
      </text>
    </comment>
    <comment ref="A56" authorId="0" shapeId="0" xr:uid="{D4E0C747-C918-42FF-93EC-6F3048E33AA4}">
      <text>
        <r>
          <rPr>
            <b/>
            <sz val="9"/>
            <color indexed="81"/>
            <rFont val="Tahoma"/>
            <family val="2"/>
            <charset val="238"/>
          </rPr>
          <t>Combination of revenue potential and operating cost intensity.</t>
        </r>
      </text>
    </comment>
    <comment ref="A57" authorId="0" shapeId="0" xr:uid="{C752DBB6-A83C-4DB8-BC2E-541BF38FA7A3}">
      <text>
        <r>
          <rPr>
            <b/>
            <sz val="9"/>
            <color indexed="81"/>
            <rFont val="Tahoma"/>
            <family val="2"/>
            <charset val="238"/>
          </rPr>
          <t>Projected financial returns and investment efficiency.</t>
        </r>
      </text>
    </comment>
    <comment ref="A59" authorId="0" shapeId="0" xr:uid="{BDEF68AD-B8FE-4731-9D13-CC60ABCC3B63}">
      <text>
        <r>
          <rPr>
            <b/>
            <sz val="9"/>
            <color indexed="81"/>
            <rFont val="Tahoma"/>
            <family val="2"/>
            <charset val="238"/>
          </rPr>
          <t>Feasibility of delivering patient impact, including the establishment of enabling commercial infrastructure</t>
        </r>
      </text>
    </comment>
    <comment ref="A60" authorId="0" shapeId="0" xr:uid="{1A4E196F-5B3C-48DC-BC09-5BBB3B9447B5}">
      <text>
        <r>
          <rPr>
            <b/>
            <sz val="9"/>
            <color indexed="81"/>
            <rFont val="Tahoma"/>
            <family val="2"/>
            <charset val="238"/>
          </rPr>
          <t>Level of expected market competition based on the number of ongoing drug development projects.</t>
        </r>
      </text>
    </comment>
    <comment ref="A62" authorId="0" shapeId="0" xr:uid="{44AB5925-6D7B-4209-B57E-E6248005E566}">
      <text>
        <r>
          <rPr>
            <b/>
            <sz val="9"/>
            <color indexed="81"/>
            <rFont val="Tahoma"/>
            <family val="2"/>
            <charset val="238"/>
          </rPr>
          <t>Whether the requested amount is within the funder’s limits.</t>
        </r>
      </text>
    </comment>
    <comment ref="A63" authorId="0" shapeId="0" xr:uid="{53383276-3B5C-4564-92BD-4214FBF00712}">
      <text>
        <r>
          <rPr>
            <b/>
            <sz val="9"/>
            <color indexed="81"/>
            <rFont val="Tahoma"/>
            <family val="2"/>
            <charset val="238"/>
          </rPr>
          <t>Strategic and effective allocation of funds.</t>
        </r>
      </text>
    </comment>
    <comment ref="A64" authorId="0" shapeId="0" xr:uid="{2CC0DFE7-4A5E-4C05-856D-8134CA6AEB85}">
      <text>
        <r>
          <rPr>
            <b/>
            <sz val="9"/>
            <color indexed="81"/>
            <rFont val="Tahoma"/>
            <family val="2"/>
            <charset val="238"/>
          </rPr>
          <t>Potential value and benefits for the funder.</t>
        </r>
      </text>
    </comment>
    <comment ref="A65" authorId="0" shapeId="0" xr:uid="{12E142F9-E9A9-454B-8B85-E5369B539A25}">
      <text>
        <r>
          <rPr>
            <b/>
            <sz val="9"/>
            <color indexed="81"/>
            <rFont val="Tahoma"/>
            <family val="2"/>
            <charset val="238"/>
          </rPr>
          <t>Strategic and value fit of co-investors.</t>
        </r>
      </text>
    </comment>
    <comment ref="A66" authorId="0" shapeId="0" xr:uid="{8CEBA792-DBC5-4DA1-91BF-4C3B6370244F}">
      <text>
        <r>
          <rPr>
            <b/>
            <sz val="9"/>
            <color indexed="81"/>
            <rFont val="Tahoma"/>
            <family val="2"/>
            <charset val="238"/>
          </rPr>
          <t>Potential negative change in ownership and control due to the additional funding rounds.</t>
        </r>
      </text>
    </comment>
    <comment ref="A67" authorId="0" shapeId="0" xr:uid="{220D4422-53FA-4943-9939-4C26AB2E35C0}">
      <text>
        <r>
          <rPr>
            <b/>
            <sz val="9"/>
            <color indexed="81"/>
            <rFont val="Tahoma"/>
            <family val="2"/>
            <charset val="238"/>
          </rPr>
          <t>Clarity and feasibility of securing funding.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<sst xmlns="http://schemas.openxmlformats.org/spreadsheetml/2006/main" count="329" uniqueCount="147">
  <si>
    <t>Basic enablers</t>
  </si>
  <si>
    <t>Target indication is in focus of health policy agenda</t>
  </si>
  <si>
    <t xml:space="preserve">Technical Implementation </t>
  </si>
  <si>
    <t>Feasibility of the project and workplan</t>
  </si>
  <si>
    <t>Risk management plan</t>
  </si>
  <si>
    <t>Realistic financing plan</t>
  </si>
  <si>
    <t>Further team member 1 and title</t>
  </si>
  <si>
    <t>Description of patent strategy and a declaration of the current status of all related patents</t>
  </si>
  <si>
    <t>Burden of the disease</t>
  </si>
  <si>
    <t>Efficacy improvement</t>
  </si>
  <si>
    <t>Safety profile improvement</t>
  </si>
  <si>
    <t>Commercial feasibility</t>
  </si>
  <si>
    <t>Fundraising status and investment case</t>
  </si>
  <si>
    <t>Project name</t>
  </si>
  <si>
    <t>Lead responsible and title</t>
  </si>
  <si>
    <t>Further team member 2 and title</t>
  </si>
  <si>
    <t>Further team member 3 and title</t>
  </si>
  <si>
    <t>Other information on the team</t>
  </si>
  <si>
    <t>Estimated start date of the project</t>
  </si>
  <si>
    <t>Total number of molecules in focus</t>
  </si>
  <si>
    <t>Name of the molecules</t>
  </si>
  <si>
    <t>Total number of indications in focus</t>
  </si>
  <si>
    <t>Name of the indications</t>
  </si>
  <si>
    <t>Domain 1</t>
  </si>
  <si>
    <t>Domain 2</t>
  </si>
  <si>
    <t>Domain 3</t>
  </si>
  <si>
    <t>Domain 4</t>
  </si>
  <si>
    <t>Domain 5</t>
  </si>
  <si>
    <t>Set a weight for the domain between 0% and 100%</t>
  </si>
  <si>
    <t>Country / City</t>
  </si>
  <si>
    <t>Domain overall score</t>
  </si>
  <si>
    <t>Assessment criteria</t>
  </si>
  <si>
    <t>Criteria score</t>
  </si>
  <si>
    <t>Input for the criteria</t>
  </si>
  <si>
    <t>Scoring function (check the notes)</t>
  </si>
  <si>
    <t>Incorporated / Academia / Other</t>
  </si>
  <si>
    <t>Description of the hypothesis
Supporting scientific publications</t>
  </si>
  <si>
    <t>Studies &amp; publications on efficacy data</t>
  </si>
  <si>
    <t>Studies &amp; publications on safety data</t>
  </si>
  <si>
    <t>Studies &amp; publications on burden of care</t>
  </si>
  <si>
    <t>Burden of care improvement from the patient's pespective</t>
  </si>
  <si>
    <t>Burden of care improvement from the caregiver's pespective</t>
  </si>
  <si>
    <t>Weight of the domain</t>
  </si>
  <si>
    <t>Score of the domain</t>
  </si>
  <si>
    <t>Overall score for the project</t>
  </si>
  <si>
    <t>Sum of the weighting scores</t>
  </si>
  <si>
    <t>Summary of the domain based on the criteria</t>
  </si>
  <si>
    <t>SCORING TABLE</t>
  </si>
  <si>
    <t>Profitability potential</t>
  </si>
  <si>
    <t>Competitive landscape</t>
  </si>
  <si>
    <t>Acceptability of co-investors</t>
  </si>
  <si>
    <t>Expected dilution over time</t>
  </si>
  <si>
    <t>Financial return on investment (eNPV + eIRR)</t>
  </si>
  <si>
    <t>Excellence and functionality of the advisory board</t>
  </si>
  <si>
    <t>Intensity of the required development</t>
  </si>
  <si>
    <t>Appropriate risk management plan</t>
  </si>
  <si>
    <t>Burden of care improvement for patients</t>
  </si>
  <si>
    <t>Revenue potential pricing</t>
  </si>
  <si>
    <t>Revenue potential unit sales</t>
  </si>
  <si>
    <t>Business opportunity</t>
  </si>
  <si>
    <t>Solid basis of the repurposing hypothesis</t>
  </si>
  <si>
    <t xml:space="preserve">Other legal / ethical restrictions that impact feasibility </t>
  </si>
  <si>
    <t>Validity and quality of evidence on medical / clinical parameters</t>
  </si>
  <si>
    <t>Support of other policy agenda (spillover effect)</t>
  </si>
  <si>
    <t>Clearly defined roles and responsibilities</t>
  </si>
  <si>
    <t>Committed industrial partners</t>
  </si>
  <si>
    <t>Access of development and production technology</t>
  </si>
  <si>
    <t>Revenue potential (unit sales &amp; pricing)</t>
  </si>
  <si>
    <t>Appropriately planned use of funds</t>
  </si>
  <si>
    <t>3) Technical Implementation</t>
  </si>
  <si>
    <t>Satisfactory compensation / reward for the investment</t>
  </si>
  <si>
    <t>Affordability of requested funding amount</t>
  </si>
  <si>
    <t>Burden of disease</t>
  </si>
  <si>
    <t>Embedded patient-centricity</t>
  </si>
  <si>
    <t>Patent status allows repurposing activity</t>
  </si>
  <si>
    <t>Other legal / ethical restrictions that impact feasibility</t>
  </si>
  <si>
    <t>Burden of care improvement for caregivers</t>
  </si>
  <si>
    <t>1) Basic enablers</t>
  </si>
  <si>
    <t>Medical / clinical parameters</t>
  </si>
  <si>
    <t>Unmet medical need</t>
  </si>
  <si>
    <t>Impact on health &amp; social care resource use and costs</t>
  </si>
  <si>
    <t>Advancing perception and know-how on drug repurposing</t>
  </si>
  <si>
    <t>Health policy implications</t>
  </si>
  <si>
    <t>Team and partnerships</t>
  </si>
  <si>
    <t>Overall approach, methodology, and concept</t>
  </si>
  <si>
    <t>Development approach</t>
  </si>
  <si>
    <t>4) Business opportunity</t>
  </si>
  <si>
    <t>Business potential</t>
  </si>
  <si>
    <t>Commercial prospects</t>
  </si>
  <si>
    <t>5) Fundraising profile</t>
  </si>
  <si>
    <t>Yes</t>
  </si>
  <si>
    <t>No</t>
  </si>
  <si>
    <t>Description of other legal or ethical issues with corresponding documents</t>
  </si>
  <si>
    <t>Fundraising profile</t>
  </si>
  <si>
    <t xml:space="preserve">Business opportunity </t>
  </si>
  <si>
    <t>Team description and publication track record</t>
  </si>
  <si>
    <t>Team description and business track record</t>
  </si>
  <si>
    <t>Score</t>
  </si>
  <si>
    <t>Studies &amp; publications on safety and efficacy data</t>
  </si>
  <si>
    <t>Studies &amp; publications on disease burden</t>
  </si>
  <si>
    <t>Policy reports, publications and other publicly available documents</t>
  </si>
  <si>
    <t>Estimations and projections on the resource use and costs</t>
  </si>
  <si>
    <t>Information on the equity issues and potential developments in the disease area</t>
  </si>
  <si>
    <t>Information on the expected spillover effects</t>
  </si>
  <si>
    <t>Information on the contribution to drug repurposing perception and know-how</t>
  </si>
  <si>
    <t>Criteria selected</t>
  </si>
  <si>
    <t>Impact on the equity in patient access</t>
  </si>
  <si>
    <t>Criteria score
(empty if not selected)</t>
  </si>
  <si>
    <t>Patient representation is appropriate within the team</t>
  </si>
  <si>
    <t>Description of team roles and responsibilities</t>
  </si>
  <si>
    <t>Description of advisory board</t>
  </si>
  <si>
    <t>Description of industrial partners</t>
  </si>
  <si>
    <t>Description of patient representation in the project</t>
  </si>
  <si>
    <t>Overall approach, methodology and concept of the project</t>
  </si>
  <si>
    <t xml:space="preserve">Embedded patient-centricity </t>
  </si>
  <si>
    <t>Development plan</t>
  </si>
  <si>
    <t>Project workplan</t>
  </si>
  <si>
    <t>Development and production plan</t>
  </si>
  <si>
    <t>Project concept description</t>
  </si>
  <si>
    <t>Operating cost intensity</t>
  </si>
  <si>
    <t>Sales predictions</t>
  </si>
  <si>
    <t>Pricing strategy</t>
  </si>
  <si>
    <t>Calclulated from the scores on sales and pricing</t>
  </si>
  <si>
    <t>Operating cost estimations</t>
  </si>
  <si>
    <t>Calclulated from the scores on revenue potential and operating costs</t>
  </si>
  <si>
    <t>Net present value and internal rate of return estimations</t>
  </si>
  <si>
    <t>Details on requested funding amount</t>
  </si>
  <si>
    <t>Plan on spending the funds</t>
  </si>
  <si>
    <t>Proposal on compenstation / reward</t>
  </si>
  <si>
    <t>Long-term project financing plan</t>
  </si>
  <si>
    <t>c</t>
  </si>
  <si>
    <t>Efficacy of the repurposing project</t>
  </si>
  <si>
    <t>Safety profile of the repurposing project</t>
  </si>
  <si>
    <t>Burden of care of the repurposing project from the patient's pespective</t>
  </si>
  <si>
    <t>Burden of care of the repurposing project from the caregiver's pespective</t>
  </si>
  <si>
    <t>2) Expected benefits</t>
  </si>
  <si>
    <t>Expected benefits</t>
  </si>
  <si>
    <t>Efficacy of the current  standard of care</t>
  </si>
  <si>
    <t>Calculated from the two criteria below: Repurposing candidate - Standard of care therapy</t>
  </si>
  <si>
    <t>Safety profile of the current standard of care</t>
  </si>
  <si>
    <t>Calculated from the two criteria below: Repurposing project - Standard of care therapy</t>
  </si>
  <si>
    <t>Burden of care of the current standard of care from the patient's pespective</t>
  </si>
  <si>
    <t>Burden of care of the current standard of care from the caregiver's pespective</t>
  </si>
  <si>
    <t>Business Opportunity</t>
  </si>
  <si>
    <t>Individual professional excellence of team members and leadership</t>
  </si>
  <si>
    <t>Individual business track record of team members and leadership</t>
  </si>
  <si>
    <t xml:space="preserve">Fundraising profile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</si>
</sst>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Aptos Display"/>
      <family val="2"/>
      <scheme val="major"/>
    </font>
    <font>
      <sz val="11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1"/>
      <color theme="0"/>
      <name val="Aptos Display"/>
      <family val="2"/>
      <scheme val="major"/>
    </font>
    <font>
      <b/>
      <sz val="11"/>
      <color theme="0"/>
      <name val="Aptos Narrow"/>
      <family val="2"/>
      <scheme val="minor"/>
    </font>
    <font>
      <sz val="9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12"/>
      <color theme="0"/>
      <name val="Aptos Narrow"/>
      <family val="2"/>
      <scheme val="minor"/>
    </font>
    <font>
      <b/>
      <sz val="20"/>
      <color rgb="FF329E9B"/>
      <name val="Aptos Display"/>
      <family val="2"/>
      <scheme val="major"/>
    </font>
    <font>
      <b/>
      <sz val="9"/>
      <color indexed="81"/>
      <name val="Tahoma"/>
      <family val="2"/>
      <charset val="238"/>
    </font>
    <font>
      <b/>
      <sz val="11"/>
      <color theme="0" tint="-4.9989318521683403E-2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0" tint="-0.1499984740745262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29E9B"/>
        <bgColor indexed="64"/>
      </patternFill>
    </fill>
    <fill>
      <patternFill patternType="solid">
        <fgColor rgb="FF1C2D3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8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ck">
        <color rgb="FF1C2D37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ck">
        <color rgb="FF1C2D37"/>
      </right>
      <top style="thin">
        <color indexed="64"/>
      </top>
      <bottom style="thin">
        <color theme="1"/>
      </bottom>
      <diagonal/>
    </border>
    <border>
      <left style="thick">
        <color rgb="FF1C2D37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rgb="FF1C2D37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/>
      <bottom/>
      <diagonal/>
    </border>
    <border>
      <left/>
      <right style="thin">
        <color rgb="FF1C2D37"/>
      </right>
      <top/>
      <bottom style="thin">
        <color rgb="FF1C2D37"/>
      </bottom>
      <diagonal/>
    </border>
    <border>
      <left style="thin">
        <color rgb="FF1C2D37"/>
      </left>
      <right style="thin">
        <color rgb="FF1C2D37"/>
      </right>
      <top/>
      <bottom style="thin">
        <color rgb="FF1C2D37"/>
      </bottom>
      <diagonal/>
    </border>
    <border>
      <left style="thin">
        <color rgb="FF1C2D37"/>
      </left>
      <right/>
      <top/>
      <bottom style="thin">
        <color rgb="FF1C2D37"/>
      </bottom>
      <diagonal/>
    </border>
    <border>
      <left style="thick">
        <color rgb="FF1C2D37"/>
      </left>
      <right style="thick">
        <color rgb="FF1C2D37"/>
      </right>
      <top/>
      <bottom/>
      <diagonal/>
    </border>
    <border>
      <left/>
      <right style="thick">
        <color rgb="FF1C2D37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rgb="FF1C2D37"/>
      </left>
      <right style="thin">
        <color rgb="FF1C2D37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ck">
        <color rgb="FF1C2D37"/>
      </left>
      <right style="thin">
        <color theme="1"/>
      </right>
      <top style="thin">
        <color theme="1"/>
      </top>
      <bottom style="thick">
        <color rgb="FF1C2D37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rgb="FF1C2D37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ck">
        <color rgb="FF1C2D37"/>
      </bottom>
      <diagonal/>
    </border>
    <border>
      <left style="thin">
        <color theme="1"/>
      </left>
      <right style="thick">
        <color rgb="FF1C2D37"/>
      </right>
      <top style="thin">
        <color theme="1"/>
      </top>
      <bottom style="thick">
        <color rgb="FF1C2D37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thick">
        <color rgb="FF1C2D37"/>
      </right>
      <top style="thin">
        <color indexed="64"/>
      </top>
      <bottom/>
      <diagonal/>
    </border>
    <border>
      <left style="thin">
        <color indexed="64"/>
      </left>
      <right style="thick">
        <color rgb="FF1C2D37"/>
      </right>
      <top/>
      <bottom/>
      <diagonal/>
    </border>
    <border>
      <left style="thin">
        <color indexed="64"/>
      </left>
      <right style="thick">
        <color rgb="FF1C2D37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ck">
        <color rgb="FF1C2D37"/>
      </left>
      <right style="thin">
        <color theme="1"/>
      </right>
      <top style="thin">
        <color indexed="64"/>
      </top>
      <bottom/>
      <diagonal/>
    </border>
    <border>
      <left style="thick">
        <color rgb="FF1C2D37"/>
      </left>
      <right style="thin">
        <color theme="1"/>
      </right>
      <top/>
      <bottom/>
      <diagonal/>
    </border>
    <border>
      <left style="thick">
        <color rgb="FF1C2D37"/>
      </left>
      <right style="thin">
        <color theme="1"/>
      </right>
      <top/>
      <bottom style="thin">
        <color theme="1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rgb="FF1C2D37"/>
      </top>
      <bottom style="thick">
        <color theme="0" tint="-0.14996795556505021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1C2D37"/>
      </left>
      <right/>
      <top/>
      <bottom/>
      <diagonal/>
    </border>
    <border>
      <left style="thick">
        <color theme="0" tint="-0.1499679555650502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theme="0" tint="-0.14996795556505021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ck">
        <color rgb="FF1C2D37"/>
      </top>
      <bottom/>
      <diagonal/>
    </border>
    <border>
      <left style="thick">
        <color rgb="FF1C2D37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ck">
        <color rgb="FF1C2D37"/>
      </right>
      <top style="thin">
        <color theme="1"/>
      </top>
      <bottom/>
      <diagonal/>
    </border>
    <border>
      <left style="thick">
        <color theme="0" tint="-0.14996795556505021"/>
      </left>
      <right/>
      <top style="thick">
        <color rgb="FF1C2D37"/>
      </top>
      <bottom style="thick">
        <color theme="0" tint="-0.14996795556505021"/>
      </bottom>
      <diagonal/>
    </border>
    <border>
      <left style="thick">
        <color theme="0" tint="-0.14996795556505021"/>
      </left>
      <right/>
      <top style="thick">
        <color theme="0" tint="-0.14996795556505021"/>
      </top>
      <bottom style="thick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ck">
        <color rgb="FF1C2D37"/>
      </bottom>
      <diagonal/>
    </border>
    <border>
      <left style="thin">
        <color theme="1"/>
      </left>
      <right style="thin">
        <color indexed="64"/>
      </right>
      <top/>
      <bottom style="thick">
        <color theme="1"/>
      </bottom>
      <diagonal/>
    </border>
    <border>
      <left/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ck">
        <color rgb="FF1C2D37"/>
      </left>
      <right style="thin">
        <color rgb="FF1C2D37"/>
      </right>
      <top style="thin">
        <color indexed="64"/>
      </top>
      <bottom style="thin">
        <color theme="1"/>
      </bottom>
      <diagonal/>
    </border>
    <border>
      <left style="thick">
        <color rgb="FF1C2D37"/>
      </left>
      <right style="thin">
        <color rgb="FF1C2D37"/>
      </right>
      <top style="thin">
        <color theme="1"/>
      </top>
      <bottom style="thin">
        <color theme="1"/>
      </bottom>
      <diagonal/>
    </border>
    <border>
      <left style="thick">
        <color rgb="FF1C2D37"/>
      </left>
      <right style="thin">
        <color rgb="FF1C2D37"/>
      </right>
      <top style="thin">
        <color theme="1"/>
      </top>
      <bottom style="thick">
        <color rgb="FF1C2D37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2">
    <xf numFmtId="0" fontId="0" fillId="0" borderId="0" xfId="0"/>
    <xf numFmtId="0" fontId="0" fillId="0" borderId="1" xfId="0" applyBorder="1"/>
    <xf numFmtId="0" fontId="2" fillId="0" borderId="1" xfId="0" applyFont="1" applyBorder="1"/>
    <xf numFmtId="0" fontId="5" fillId="0" borderId="1" xfId="0" applyFont="1" applyBorder="1"/>
    <xf numFmtId="0" fontId="4" fillId="0" borderId="1" xfId="0" applyFont="1" applyBorder="1"/>
    <xf numFmtId="0" fontId="0" fillId="0" borderId="1" xfId="0" applyBorder="1" applyAlignment="1">
      <alignment horizontal="left" indent="1"/>
    </xf>
    <xf numFmtId="0" fontId="8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11" fillId="3" borderId="1" xfId="0" applyFont="1" applyFill="1" applyBorder="1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/>
    </xf>
    <xf numFmtId="0" fontId="7" fillId="0" borderId="1" xfId="0" applyFont="1" applyBorder="1"/>
    <xf numFmtId="0" fontId="0" fillId="0" borderId="5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4" borderId="0" xfId="0" applyFill="1"/>
    <xf numFmtId="0" fontId="11" fillId="3" borderId="13" xfId="0" applyFont="1" applyFill="1" applyBorder="1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4" borderId="0" xfId="0" applyFont="1" applyFill="1"/>
    <xf numFmtId="0" fontId="11" fillId="3" borderId="14" xfId="0" applyFont="1" applyFill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3" borderId="21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4" borderId="24" xfId="0" applyFill="1" applyBorder="1"/>
    <xf numFmtId="0" fontId="0" fillId="4" borderId="25" xfId="0" applyFill="1" applyBorder="1"/>
    <xf numFmtId="0" fontId="7" fillId="4" borderId="25" xfId="0" applyFont="1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4" borderId="0" xfId="0" applyFont="1" applyFill="1" applyAlignment="1">
      <alignment horizontal="right"/>
    </xf>
    <xf numFmtId="0" fontId="3" fillId="4" borderId="0" xfId="0" applyFont="1" applyFill="1" applyAlignment="1">
      <alignment horizontal="left"/>
    </xf>
    <xf numFmtId="0" fontId="1" fillId="4" borderId="0" xfId="0" applyFont="1" applyFill="1"/>
    <xf numFmtId="0" fontId="0" fillId="4" borderId="0" xfId="0" applyFill="1" applyAlignment="1">
      <alignment horizontal="left" indent="1"/>
    </xf>
    <xf numFmtId="0" fontId="0" fillId="4" borderId="0" xfId="0" applyFill="1" applyAlignment="1">
      <alignment horizontal="left" indent="2"/>
    </xf>
    <xf numFmtId="0" fontId="0" fillId="0" borderId="33" xfId="0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 indent="3"/>
    </xf>
    <xf numFmtId="0" fontId="6" fillId="4" borderId="0" xfId="0" applyFont="1" applyFill="1"/>
    <xf numFmtId="0" fontId="7" fillId="4" borderId="0" xfId="0" applyFont="1" applyFill="1" applyAlignment="1">
      <alignment horizontal="center"/>
    </xf>
    <xf numFmtId="0" fontId="7" fillId="4" borderId="0" xfId="0" applyFont="1" applyFill="1"/>
    <xf numFmtId="0" fontId="3" fillId="4" borderId="0" xfId="0" applyFont="1" applyFill="1" applyAlignment="1">
      <alignment horizontal="left" indent="1"/>
    </xf>
    <xf numFmtId="0" fontId="16" fillId="4" borderId="0" xfId="0" applyFont="1" applyFill="1"/>
    <xf numFmtId="0" fontId="2" fillId="3" borderId="24" xfId="0" applyFont="1" applyFill="1" applyBorder="1"/>
    <xf numFmtId="0" fontId="0" fillId="3" borderId="24" xfId="0" applyFill="1" applyBorder="1"/>
    <xf numFmtId="0" fontId="2" fillId="0" borderId="36" xfId="0" applyFont="1" applyBorder="1"/>
    <xf numFmtId="0" fontId="0" fillId="0" borderId="36" xfId="0" applyBorder="1"/>
    <xf numFmtId="0" fontId="3" fillId="0" borderId="36" xfId="0" applyFont="1" applyBorder="1" applyAlignment="1">
      <alignment horizontal="center"/>
    </xf>
    <xf numFmtId="0" fontId="11" fillId="3" borderId="14" xfId="0" applyFont="1" applyFill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2" borderId="36" xfId="0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11" fillId="3" borderId="36" xfId="0" applyFont="1" applyFill="1" applyBorder="1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0" borderId="36" xfId="0" applyFont="1" applyBorder="1" applyAlignment="1">
      <alignment vertical="center" wrapText="1"/>
    </xf>
    <xf numFmtId="0" fontId="11" fillId="3" borderId="36" xfId="0" applyFont="1" applyFill="1" applyBorder="1" applyAlignment="1">
      <alignment horizontal="left" vertical="center"/>
    </xf>
    <xf numFmtId="9" fontId="10" fillId="2" borderId="36" xfId="1" applyFont="1" applyFill="1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8" fillId="0" borderId="36" xfId="0" applyFont="1" applyBorder="1" applyAlignment="1">
      <alignment horizontal="left"/>
    </xf>
    <xf numFmtId="0" fontId="11" fillId="3" borderId="36" xfId="0" applyFont="1" applyFill="1" applyBorder="1" applyAlignment="1">
      <alignment horizontal="left"/>
    </xf>
    <xf numFmtId="0" fontId="18" fillId="6" borderId="36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 wrapText="1"/>
    </xf>
    <xf numFmtId="0" fontId="0" fillId="4" borderId="46" xfId="0" applyFill="1" applyBorder="1"/>
    <xf numFmtId="0" fontId="0" fillId="4" borderId="47" xfId="0" applyFill="1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0" borderId="57" xfId="0" applyBorder="1" applyAlignment="1">
      <alignment horizontal="center"/>
    </xf>
    <xf numFmtId="0" fontId="0" fillId="4" borderId="55" xfId="0" applyFill="1" applyBorder="1"/>
    <xf numFmtId="0" fontId="2" fillId="3" borderId="51" xfId="0" applyFont="1" applyFill="1" applyBorder="1"/>
    <xf numFmtId="0" fontId="0" fillId="3" borderId="0" xfId="0" applyFill="1"/>
    <xf numFmtId="0" fontId="0" fillId="3" borderId="25" xfId="0" applyFill="1" applyBorder="1"/>
    <xf numFmtId="1" fontId="3" fillId="0" borderId="36" xfId="0" applyNumberFormat="1" applyFont="1" applyBorder="1" applyAlignment="1">
      <alignment horizontal="center"/>
    </xf>
    <xf numFmtId="164" fontId="10" fillId="2" borderId="2" xfId="0" applyNumberFormat="1" applyFont="1" applyFill="1" applyBorder="1" applyAlignment="1">
      <alignment horizontal="center" vertical="center" wrapText="1"/>
    </xf>
    <xf numFmtId="0" fontId="20" fillId="4" borderId="0" xfId="0" applyFont="1" applyFill="1"/>
    <xf numFmtId="0" fontId="20" fillId="4" borderId="24" xfId="0" applyFont="1" applyFill="1" applyBorder="1"/>
    <xf numFmtId="0" fontId="20" fillId="4" borderId="51" xfId="0" applyFont="1" applyFill="1" applyBorder="1"/>
    <xf numFmtId="0" fontId="0" fillId="4" borderId="59" xfId="0" applyFill="1" applyBorder="1"/>
    <xf numFmtId="0" fontId="0" fillId="4" borderId="60" xfId="0" applyFill="1" applyBorder="1"/>
    <xf numFmtId="0" fontId="0" fillId="0" borderId="61" xfId="0" applyBorder="1"/>
    <xf numFmtId="0" fontId="0" fillId="4" borderId="62" xfId="0" applyFill="1" applyBorder="1"/>
    <xf numFmtId="0" fontId="0" fillId="4" borderId="67" xfId="0" applyFill="1" applyBorder="1"/>
    <xf numFmtId="0" fontId="0" fillId="0" borderId="6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9" xfId="0" applyBorder="1" applyAlignment="1">
      <alignment horizontal="center"/>
    </xf>
    <xf numFmtId="0" fontId="9" fillId="2" borderId="1" xfId="0" applyFont="1" applyFill="1" applyBorder="1" applyProtection="1">
      <protection locked="0"/>
    </xf>
    <xf numFmtId="0" fontId="2" fillId="6" borderId="36" xfId="0" applyFont="1" applyFill="1" applyBorder="1" applyAlignment="1" applyProtection="1">
      <alignment horizontal="center" vertical="center"/>
      <protection locked="0"/>
    </xf>
    <xf numFmtId="9" fontId="10" fillId="2" borderId="2" xfId="1" applyFont="1" applyFill="1" applyBorder="1" applyAlignment="1" applyProtection="1">
      <alignment horizontal="center" vertical="center"/>
      <protection locked="0"/>
    </xf>
    <xf numFmtId="0" fontId="9" fillId="3" borderId="36" xfId="0" applyFont="1" applyFill="1" applyBorder="1" applyAlignment="1">
      <alignment horizontal="center"/>
    </xf>
    <xf numFmtId="0" fontId="12" fillId="2" borderId="36" xfId="0" applyFont="1" applyFill="1" applyBorder="1" applyAlignment="1">
      <alignment horizontal="center"/>
    </xf>
    <xf numFmtId="0" fontId="15" fillId="2" borderId="36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9" fontId="10" fillId="5" borderId="2" xfId="0" applyNumberFormat="1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0" fillId="5" borderId="40" xfId="0" applyFont="1" applyFill="1" applyBorder="1" applyAlignment="1" applyProtection="1">
      <alignment horizontal="center" vertical="center"/>
      <protection locked="0"/>
    </xf>
    <xf numFmtId="0" fontId="10" fillId="5" borderId="41" xfId="0" applyFont="1" applyFill="1" applyBorder="1" applyAlignment="1" applyProtection="1">
      <alignment horizontal="center" vertical="center"/>
      <protection locked="0"/>
    </xf>
    <xf numFmtId="0" fontId="10" fillId="5" borderId="42" xfId="0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5" borderId="64" xfId="0" applyFont="1" applyFill="1" applyBorder="1" applyAlignment="1" applyProtection="1">
      <alignment horizontal="center" vertical="center"/>
      <protection locked="0"/>
    </xf>
    <xf numFmtId="0" fontId="10" fillId="5" borderId="65" xfId="0" applyFont="1" applyFill="1" applyBorder="1" applyAlignment="1" applyProtection="1">
      <alignment horizontal="center" vertical="center"/>
      <protection locked="0"/>
    </xf>
    <xf numFmtId="0" fontId="0" fillId="0" borderId="35" xfId="0" applyBorder="1" applyAlignment="1">
      <alignment horizontal="center" vertical="center" wrapText="1"/>
    </xf>
    <xf numFmtId="0" fontId="10" fillId="5" borderId="29" xfId="0" applyFont="1" applyFill="1" applyBorder="1" applyAlignment="1" applyProtection="1">
      <alignment horizontal="center" vertical="center"/>
      <protection locked="0"/>
    </xf>
    <xf numFmtId="0" fontId="10" fillId="5" borderId="30" xfId="0" applyFont="1" applyFill="1" applyBorder="1" applyAlignment="1" applyProtection="1">
      <alignment horizontal="center" vertical="center"/>
      <protection locked="0"/>
    </xf>
    <xf numFmtId="0" fontId="10" fillId="5" borderId="31" xfId="0" applyFont="1" applyFill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66" xfId="0" applyFont="1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10" fillId="5" borderId="40" xfId="0" applyFont="1" applyFill="1" applyBorder="1" applyAlignment="1">
      <alignment horizontal="center" vertical="center"/>
    </xf>
    <xf numFmtId="0" fontId="10" fillId="5" borderId="41" xfId="0" applyFont="1" applyFill="1" applyBorder="1" applyAlignment="1">
      <alignment horizontal="center" vertical="center"/>
    </xf>
    <xf numFmtId="0" fontId="10" fillId="5" borderId="42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0" fillId="5" borderId="34" xfId="0" applyFont="1" applyFill="1" applyBorder="1" applyAlignment="1" applyProtection="1">
      <alignment horizontal="center" vertical="center"/>
      <protection locked="0"/>
    </xf>
    <xf numFmtId="0" fontId="0" fillId="0" borderId="58" xfId="0" applyBorder="1" applyAlignment="1">
      <alignment horizontal="center" vertical="center" wrapText="1"/>
    </xf>
    <xf numFmtId="1" fontId="10" fillId="5" borderId="40" xfId="0" applyNumberFormat="1" applyFont="1" applyFill="1" applyBorder="1" applyAlignment="1">
      <alignment horizontal="center" vertical="center"/>
    </xf>
    <xf numFmtId="1" fontId="10" fillId="5" borderId="41" xfId="0" applyNumberFormat="1" applyFont="1" applyFill="1" applyBorder="1" applyAlignment="1">
      <alignment horizontal="center" vertical="center"/>
    </xf>
    <xf numFmtId="1" fontId="10" fillId="5" borderId="42" xfId="0" applyNumberFormat="1" applyFont="1" applyFill="1" applyBorder="1" applyAlignment="1">
      <alignment horizontal="center" vertical="center"/>
    </xf>
    <xf numFmtId="0" fontId="20" fillId="4" borderId="51" xfId="0" applyFont="1" applyFill="1" applyBorder="1" applyAlignment="1">
      <alignment horizontal="center"/>
    </xf>
    <xf numFmtId="0" fontId="20" fillId="4" borderId="24" xfId="0" applyFont="1" applyFill="1" applyBorder="1" applyAlignment="1">
      <alignment horizontal="center"/>
    </xf>
    <xf numFmtId="0" fontId="20" fillId="4" borderId="0" xfId="0" applyFont="1" applyFill="1" applyAlignment="1">
      <alignment horizontal="center"/>
    </xf>
    <xf numFmtId="164" fontId="10" fillId="2" borderId="76" xfId="0" applyNumberFormat="1" applyFont="1" applyFill="1" applyBorder="1" applyAlignment="1">
      <alignment horizontal="center" vertical="center" wrapText="1"/>
    </xf>
    <xf numFmtId="164" fontId="10" fillId="2" borderId="77" xfId="0" applyNumberFormat="1" applyFont="1" applyFill="1" applyBorder="1" applyAlignment="1">
      <alignment horizontal="center" vertical="center" wrapText="1"/>
    </xf>
    <xf numFmtId="164" fontId="10" fillId="2" borderId="78" xfId="0" applyNumberFormat="1" applyFont="1" applyFill="1" applyBorder="1" applyAlignment="1">
      <alignment horizontal="center" vertical="center" wrapText="1"/>
    </xf>
    <xf numFmtId="164" fontId="10" fillId="2" borderId="79" xfId="0" applyNumberFormat="1" applyFont="1" applyFill="1" applyBorder="1" applyAlignment="1">
      <alignment horizontal="center" vertical="center" wrapText="1"/>
    </xf>
    <xf numFmtId="164" fontId="10" fillId="2" borderId="80" xfId="0" applyNumberFormat="1" applyFont="1" applyFill="1" applyBorder="1" applyAlignment="1">
      <alignment horizontal="center" vertical="center" wrapText="1"/>
    </xf>
    <xf numFmtId="164" fontId="10" fillId="2" borderId="81" xfId="0" applyNumberFormat="1" applyFont="1" applyFill="1" applyBorder="1" applyAlignment="1">
      <alignment horizontal="center" vertical="center" wrapText="1"/>
    </xf>
    <xf numFmtId="164" fontId="10" fillId="2" borderId="73" xfId="1" applyNumberFormat="1" applyFont="1" applyFill="1" applyBorder="1" applyAlignment="1">
      <alignment horizontal="center" vertical="center"/>
    </xf>
    <xf numFmtId="164" fontId="10" fillId="2" borderId="75" xfId="1" applyNumberFormat="1" applyFont="1" applyFill="1" applyBorder="1" applyAlignment="1">
      <alignment horizontal="center" vertical="center"/>
    </xf>
    <xf numFmtId="164" fontId="10" fillId="2" borderId="74" xfId="1" applyNumberFormat="1" applyFont="1" applyFill="1" applyBorder="1" applyAlignment="1">
      <alignment horizontal="center"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76" xfId="0" applyFont="1" applyFill="1" applyBorder="1" applyAlignment="1">
      <alignment horizontal="center" vertical="center" wrapText="1"/>
    </xf>
    <xf numFmtId="0" fontId="15" fillId="3" borderId="82" xfId="0" applyFont="1" applyFill="1" applyBorder="1" applyAlignment="1">
      <alignment horizontal="center" vertical="center" wrapText="1"/>
    </xf>
    <xf numFmtId="0" fontId="15" fillId="3" borderId="77" xfId="0" applyFont="1" applyFill="1" applyBorder="1" applyAlignment="1">
      <alignment horizontal="center" vertical="center" wrapText="1"/>
    </xf>
    <xf numFmtId="0" fontId="15" fillId="3" borderId="80" xfId="0" applyFont="1" applyFill="1" applyBorder="1" applyAlignment="1">
      <alignment horizontal="center" vertical="center" wrapText="1"/>
    </xf>
    <xf numFmtId="0" fontId="15" fillId="3" borderId="83" xfId="0" applyFont="1" applyFill="1" applyBorder="1" applyAlignment="1">
      <alignment horizontal="center" vertical="center" wrapText="1"/>
    </xf>
    <xf numFmtId="0" fontId="15" fillId="3" borderId="81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25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329E9B"/>
      <color rgb="FF1C2D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22/11/relationships/FeaturePropertyBag" Target="featurePropertyBag/featurePropertyBag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50800</xdr:rowOff>
    </xdr:from>
    <xdr:to>
      <xdr:col>0</xdr:col>
      <xdr:colOff>2495550</xdr:colOff>
      <xdr:row>1</xdr:row>
      <xdr:rowOff>292100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F3F91A0E-7BFC-4F2D-BCC9-290E915FC7C4}"/>
            </a:ext>
          </a:extLst>
        </xdr:cNvPr>
        <xdr:cNvSpPr/>
      </xdr:nvSpPr>
      <xdr:spPr>
        <a:xfrm>
          <a:off x="57150" y="50800"/>
          <a:ext cx="2438400" cy="425450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u-HU" sz="1800" b="1">
              <a:solidFill>
                <a:srgbClr val="329E9B"/>
              </a:solidFill>
              <a:latin typeface="+mj-lt"/>
            </a:rPr>
            <a:t>PROJECT PROFILE</a:t>
          </a:r>
          <a:r>
            <a:rPr lang="hu-HU" sz="1800" b="1" baseline="0">
              <a:solidFill>
                <a:srgbClr val="329E9B"/>
              </a:solidFill>
              <a:latin typeface="+mj-lt"/>
            </a:rPr>
            <a:t>              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44450</xdr:rowOff>
    </xdr:from>
    <xdr:to>
      <xdr:col>3</xdr:col>
      <xdr:colOff>343883</xdr:colOff>
      <xdr:row>2</xdr:row>
      <xdr:rowOff>94039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B1A4B8DD-E1CE-4158-9B58-544F550B6791}"/>
            </a:ext>
          </a:extLst>
        </xdr:cNvPr>
        <xdr:cNvSpPr/>
      </xdr:nvSpPr>
      <xdr:spPr>
        <a:xfrm>
          <a:off x="31750" y="44450"/>
          <a:ext cx="2140933" cy="430589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u-HU" sz="1600" b="1" baseline="0">
              <a:solidFill>
                <a:srgbClr val="329E9B"/>
              </a:solidFill>
              <a:latin typeface="+mj-lt"/>
            </a:rPr>
            <a:t>CRITERIA SELECTION</a:t>
          </a:r>
        </a:p>
      </xdr:txBody>
    </xdr:sp>
    <xdr:clientData/>
  </xdr:twoCellAnchor>
  <xdr:twoCellAnchor>
    <xdr:from>
      <xdr:col>5</xdr:col>
      <xdr:colOff>933450</xdr:colOff>
      <xdr:row>0</xdr:row>
      <xdr:rowOff>50800</xdr:rowOff>
    </xdr:from>
    <xdr:to>
      <xdr:col>10</xdr:col>
      <xdr:colOff>25400</xdr:colOff>
      <xdr:row>3</xdr:row>
      <xdr:rowOff>163300</xdr:rowOff>
    </xdr:to>
    <xdr:sp macro="" textlink="">
      <xdr:nvSpPr>
        <xdr:cNvPr id="3" name="Rectangle: Rounded Corners 8">
          <a:extLst>
            <a:ext uri="{FF2B5EF4-FFF2-40B4-BE49-F238E27FC236}">
              <a16:creationId xmlns:a16="http://schemas.microsoft.com/office/drawing/2014/main" id="{F64A4568-F188-48C5-BDE1-9001741795C4}"/>
            </a:ext>
          </a:extLst>
        </xdr:cNvPr>
        <xdr:cNvSpPr/>
      </xdr:nvSpPr>
      <xdr:spPr>
        <a:xfrm>
          <a:off x="3981450" y="50800"/>
          <a:ext cx="2400300" cy="684000"/>
        </a:xfrm>
        <a:prstGeom prst="roundRect">
          <a:avLst/>
        </a:prstGeom>
        <a:solidFill>
          <a:srgbClr val="329E9B"/>
        </a:solidFill>
        <a:ln>
          <a:solidFill>
            <a:srgbClr val="329E9B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u-HU" sz="1100" b="1" baseline="0"/>
            <a:t>Criteria relevant for the assessment of the project</a:t>
          </a:r>
        </a:p>
        <a:p>
          <a:pPr algn="ctr"/>
          <a:r>
            <a:rPr lang="hu-HU" sz="1100" b="1" baseline="0"/>
            <a:t>(mark your yes / no answer with "x")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1784350</xdr:colOff>
      <xdr:row>3</xdr:row>
      <xdr:rowOff>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C624A2CB-41BE-42D6-8D8F-FBFEF1C32240}"/>
            </a:ext>
          </a:extLst>
        </xdr:cNvPr>
        <xdr:cNvSpPr/>
      </xdr:nvSpPr>
      <xdr:spPr>
        <a:xfrm>
          <a:off x="50800" y="50800"/>
          <a:ext cx="2434590" cy="513080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u-HU" sz="1800" b="1">
              <a:solidFill>
                <a:srgbClr val="329E9B"/>
              </a:solidFill>
              <a:latin typeface="+mj-lt"/>
            </a:rPr>
            <a:t>WEIGHTING</a:t>
          </a:r>
          <a:endParaRPr lang="hu-HU" sz="1800" b="1" baseline="0">
            <a:solidFill>
              <a:srgbClr val="329E9B"/>
            </a:solidFill>
            <a:latin typeface="+mj-lt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307270</xdr:colOff>
      <xdr:row>1</xdr:row>
      <xdr:rowOff>89252</xdr:rowOff>
    </xdr:from>
    <xdr:to>
      <xdr:col>2</xdr:col>
      <xdr:colOff>1031170</xdr:colOff>
      <xdr:row>3</xdr:row>
      <xdr:rowOff>146402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FED22850-A98C-43FD-9D1E-8C5293DE2010}"/>
            </a:ext>
          </a:extLst>
        </xdr:cNvPr>
        <xdr:cNvSpPr/>
      </xdr:nvSpPr>
      <xdr:spPr>
        <a:xfrm>
          <a:off x="307270" y="420863"/>
          <a:ext cx="2438400" cy="424039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hu-HU" sz="1600" b="1">
              <a:solidFill>
                <a:srgbClr val="329E9B"/>
              </a:solidFill>
              <a:latin typeface="+mj-lt"/>
            </a:rPr>
            <a:t>1. Basic Enablers</a:t>
          </a:r>
          <a:endParaRPr lang="hu-HU" sz="1600" b="1" baseline="0">
            <a:solidFill>
              <a:srgbClr val="329E9B"/>
            </a:solidFill>
            <a:latin typeface="+mj-lt"/>
          </a:endParaRPr>
        </a:p>
      </xdr:txBody>
    </xdr:sp>
    <xdr:clientData/>
  </xdr:twoCellAnchor>
  <xdr:twoCellAnchor>
    <xdr:from>
      <xdr:col>6</xdr:col>
      <xdr:colOff>308328</xdr:colOff>
      <xdr:row>1</xdr:row>
      <xdr:rowOff>86077</xdr:rowOff>
    </xdr:from>
    <xdr:to>
      <xdr:col>8</xdr:col>
      <xdr:colOff>1032228</xdr:colOff>
      <xdr:row>3</xdr:row>
      <xdr:rowOff>143227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95FE2E63-64BD-44C7-96FB-037971291741}"/>
            </a:ext>
          </a:extLst>
        </xdr:cNvPr>
        <xdr:cNvSpPr/>
      </xdr:nvSpPr>
      <xdr:spPr>
        <a:xfrm>
          <a:off x="6213828" y="417688"/>
          <a:ext cx="2438400" cy="424039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hu-HU" sz="1600" b="1">
              <a:solidFill>
                <a:srgbClr val="329E9B"/>
              </a:solidFill>
              <a:latin typeface="+mj-lt"/>
            </a:rPr>
            <a:t>2. Expected benefits</a:t>
          </a:r>
          <a:endParaRPr lang="hu-HU" sz="1600" b="1" baseline="0">
            <a:solidFill>
              <a:srgbClr val="329E9B"/>
            </a:solidFill>
            <a:latin typeface="+mj-lt"/>
          </a:endParaRPr>
        </a:p>
      </xdr:txBody>
    </xdr:sp>
    <xdr:clientData/>
  </xdr:twoCellAnchor>
  <xdr:twoCellAnchor>
    <xdr:from>
      <xdr:col>12</xdr:col>
      <xdr:colOff>289630</xdr:colOff>
      <xdr:row>1</xdr:row>
      <xdr:rowOff>79022</xdr:rowOff>
    </xdr:from>
    <xdr:to>
      <xdr:col>14</xdr:col>
      <xdr:colOff>1389944</xdr:colOff>
      <xdr:row>3</xdr:row>
      <xdr:rowOff>136172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89666EE1-FC93-B28D-74AC-6466DEBAA691}"/>
            </a:ext>
          </a:extLst>
        </xdr:cNvPr>
        <xdr:cNvSpPr/>
      </xdr:nvSpPr>
      <xdr:spPr>
        <a:xfrm>
          <a:off x="13370630" y="410633"/>
          <a:ext cx="2814814" cy="424039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hu-HU" sz="1600" b="1">
              <a:solidFill>
                <a:srgbClr val="329E9B"/>
              </a:solidFill>
              <a:latin typeface="+mj-lt"/>
            </a:rPr>
            <a:t>3. Technical Implementation</a:t>
          </a:r>
          <a:endParaRPr lang="hu-HU" sz="1600" b="1" baseline="0">
            <a:solidFill>
              <a:srgbClr val="329E9B"/>
            </a:solidFill>
            <a:latin typeface="+mj-lt"/>
          </a:endParaRPr>
        </a:p>
      </xdr:txBody>
    </xdr:sp>
    <xdr:clientData/>
  </xdr:twoCellAnchor>
  <xdr:twoCellAnchor>
    <xdr:from>
      <xdr:col>18</xdr:col>
      <xdr:colOff>309033</xdr:colOff>
      <xdr:row>1</xdr:row>
      <xdr:rowOff>71966</xdr:rowOff>
    </xdr:from>
    <xdr:to>
      <xdr:col>20</xdr:col>
      <xdr:colOff>1270000</xdr:colOff>
      <xdr:row>3</xdr:row>
      <xdr:rowOff>129116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350AB7F6-2E51-3925-5759-4DB6E8667933}"/>
            </a:ext>
          </a:extLst>
        </xdr:cNvPr>
        <xdr:cNvSpPr/>
      </xdr:nvSpPr>
      <xdr:spPr>
        <a:xfrm>
          <a:off x="19930533" y="403577"/>
          <a:ext cx="2675467" cy="424039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hu-HU" sz="1600" b="1">
              <a:solidFill>
                <a:srgbClr val="329E9B"/>
              </a:solidFill>
              <a:latin typeface="+mj-lt"/>
            </a:rPr>
            <a:t>4. Business opportunity</a:t>
          </a:r>
        </a:p>
      </xdr:txBody>
    </xdr:sp>
    <xdr:clientData/>
  </xdr:twoCellAnchor>
  <xdr:twoCellAnchor>
    <xdr:from>
      <xdr:col>24</xdr:col>
      <xdr:colOff>316088</xdr:colOff>
      <xdr:row>1</xdr:row>
      <xdr:rowOff>79023</xdr:rowOff>
    </xdr:from>
    <xdr:to>
      <xdr:col>26</xdr:col>
      <xdr:colOff>1262945</xdr:colOff>
      <xdr:row>3</xdr:row>
      <xdr:rowOff>136173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49A92848-2758-4529-804C-24395A392405}"/>
            </a:ext>
          </a:extLst>
        </xdr:cNvPr>
        <xdr:cNvSpPr/>
      </xdr:nvSpPr>
      <xdr:spPr>
        <a:xfrm>
          <a:off x="27240088" y="410634"/>
          <a:ext cx="2661357" cy="424039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hu-HU" sz="1600" b="1">
              <a:solidFill>
                <a:srgbClr val="329E9B"/>
              </a:solidFill>
              <a:latin typeface="+mj-lt"/>
            </a:rPr>
            <a:t>5. Fundraising profile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1784350</xdr:colOff>
      <xdr:row>2</xdr:row>
      <xdr:rowOff>107950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5D7F7431-B7FB-4482-A261-5FA1814962FE}"/>
            </a:ext>
          </a:extLst>
        </xdr:cNvPr>
        <xdr:cNvSpPr/>
      </xdr:nvSpPr>
      <xdr:spPr>
        <a:xfrm>
          <a:off x="50800" y="50800"/>
          <a:ext cx="2444750" cy="425450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u-HU" sz="1800" b="1">
              <a:solidFill>
                <a:srgbClr val="329E9B"/>
              </a:solidFill>
              <a:latin typeface="+mj-lt"/>
            </a:rPr>
            <a:t>OVERALL SCORE</a:t>
          </a:r>
          <a:endParaRPr lang="hu-HU" sz="1800" b="1" baseline="0">
            <a:solidFill>
              <a:srgbClr val="329E9B"/>
            </a:solidFill>
            <a:latin typeface="+mj-lt"/>
          </a:endParaRP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1EAB2-6AB6-4B62-A29D-1B2CA3DA38F0}">
  <sheetPr>
    <tabColor rgb="FF1C2D37"/>
  </sheetPr>
  <dimension ref="A1:B20"/>
  <sheetViews>
    <sheetView tabSelected="1" workbookViewId="0">
      <selection activeCell="B4" sqref="B4"/>
    </sheetView>
  </sheetViews>
  <sheetFormatPr defaultColWidth="8.81640625" defaultRowHeight="14.5" x14ac:dyDescent="0.35"/>
  <cols>
    <col min="1" max="1" width="36.81640625" style="1" customWidth="1"/>
    <col min="2" max="2" width="130.453125" style="1" customWidth="1"/>
    <col min="3" max="16384" width="8.81640625" style="1"/>
  </cols>
  <sheetData>
    <row r="1" spans="1:2" x14ac:dyDescent="0.35">
      <c r="A1" s="2"/>
    </row>
    <row r="2" spans="1:2" ht="26" x14ac:dyDescent="0.6">
      <c r="A2" s="3"/>
    </row>
    <row r="3" spans="1:2" ht="18.5" x14ac:dyDescent="0.45">
      <c r="A3" s="4"/>
    </row>
    <row r="4" spans="1:2" x14ac:dyDescent="0.35">
      <c r="A4" s="9" t="s">
        <v>13</v>
      </c>
      <c r="B4" s="87"/>
    </row>
    <row r="5" spans="1:2" x14ac:dyDescent="0.35">
      <c r="A5" s="9" t="s">
        <v>29</v>
      </c>
      <c r="B5" s="87"/>
    </row>
    <row r="6" spans="1:2" x14ac:dyDescent="0.35">
      <c r="A6" s="9" t="s">
        <v>35</v>
      </c>
      <c r="B6" s="87"/>
    </row>
    <row r="7" spans="1:2" x14ac:dyDescent="0.35">
      <c r="A7" s="10" t="s">
        <v>14</v>
      </c>
      <c r="B7" s="87"/>
    </row>
    <row r="8" spans="1:2" x14ac:dyDescent="0.35">
      <c r="A8" s="9" t="s">
        <v>6</v>
      </c>
      <c r="B8" s="87"/>
    </row>
    <row r="9" spans="1:2" x14ac:dyDescent="0.35">
      <c r="A9" s="9" t="s">
        <v>15</v>
      </c>
      <c r="B9" s="87"/>
    </row>
    <row r="10" spans="1:2" x14ac:dyDescent="0.35">
      <c r="A10" s="9" t="s">
        <v>16</v>
      </c>
      <c r="B10" s="87"/>
    </row>
    <row r="11" spans="1:2" x14ac:dyDescent="0.35">
      <c r="A11" s="9" t="s">
        <v>17</v>
      </c>
      <c r="B11" s="87"/>
    </row>
    <row r="12" spans="1:2" x14ac:dyDescent="0.35">
      <c r="A12" s="9" t="s">
        <v>18</v>
      </c>
      <c r="B12" s="87"/>
    </row>
    <row r="13" spans="1:2" x14ac:dyDescent="0.35">
      <c r="A13" s="9" t="s">
        <v>19</v>
      </c>
      <c r="B13" s="87"/>
    </row>
    <row r="14" spans="1:2" x14ac:dyDescent="0.35">
      <c r="A14" s="9" t="s">
        <v>20</v>
      </c>
      <c r="B14" s="87"/>
    </row>
    <row r="15" spans="1:2" x14ac:dyDescent="0.35">
      <c r="A15" s="9" t="s">
        <v>21</v>
      </c>
      <c r="B15" s="87"/>
    </row>
    <row r="16" spans="1:2" x14ac:dyDescent="0.35">
      <c r="A16" s="9" t="s">
        <v>22</v>
      </c>
      <c r="B16" s="87"/>
    </row>
    <row r="17" spans="1:1" x14ac:dyDescent="0.35">
      <c r="A17" s="2"/>
    </row>
    <row r="18" spans="1:1" x14ac:dyDescent="0.35">
      <c r="A18" s="5"/>
    </row>
    <row r="19" spans="1:1" x14ac:dyDescent="0.35">
      <c r="A19" s="5"/>
    </row>
    <row r="20" spans="1:1" x14ac:dyDescent="0.35">
      <c r="A20" s="5"/>
    </row>
  </sheetData>
  <sheetProtection algorithmName="SHA-512" hashValue="HpL6cZ2HH8I3pr/NUZ4/QeOaxz/Xpyr0GxG02M8PVJ53Y+6Pz8eTn7+yalVX7lHGrDsNT+q9b77hqpOArtPSyw==" saltValue="sZPG8HVgmxGCzMaHNbAHwg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315AA-9B91-42C3-B6A0-876CBB2626E1}">
  <sheetPr>
    <tabColor rgb="FF1C2D37"/>
  </sheetPr>
  <dimension ref="A5:I54"/>
  <sheetViews>
    <sheetView workbookViewId="0">
      <pane ySplit="5" topLeftCell="A6" activePane="bottomLeft" state="frozen"/>
      <selection pane="bottomLeft" activeCell="H7" sqref="H7"/>
    </sheetView>
  </sheetViews>
  <sheetFormatPr defaultColWidth="8.81640625" defaultRowHeight="15" thickBottom="1" x14ac:dyDescent="0.4"/>
  <cols>
    <col min="1" max="5" width="8.81640625" style="50"/>
    <col min="6" max="6" width="18.81640625" style="50" customWidth="1"/>
    <col min="7" max="7" width="2.453125" style="50" customWidth="1"/>
    <col min="8" max="12" width="8.81640625" style="50"/>
    <col min="13" max="13" width="36.36328125" style="50" customWidth="1"/>
    <col min="14" max="16384" width="8.81640625" style="50"/>
  </cols>
  <sheetData>
    <row r="5" spans="1:9" s="49" customFormat="1" ht="16.5" thickBot="1" x14ac:dyDescent="0.45">
      <c r="H5" s="51" t="s">
        <v>90</v>
      </c>
      <c r="I5" s="51" t="s">
        <v>91</v>
      </c>
    </row>
    <row r="6" spans="1:9" s="49" customFormat="1" ht="16.5" thickBot="1" x14ac:dyDescent="0.45">
      <c r="A6" s="92" t="s">
        <v>77</v>
      </c>
      <c r="B6" s="92"/>
      <c r="C6" s="92"/>
      <c r="D6" s="92"/>
      <c r="E6" s="92"/>
      <c r="F6" s="92"/>
      <c r="G6" s="92"/>
      <c r="H6" s="92"/>
      <c r="I6" s="92"/>
    </row>
    <row r="7" spans="1:9" thickBot="1" x14ac:dyDescent="0.4">
      <c r="A7" s="90" t="s">
        <v>60</v>
      </c>
      <c r="B7" s="90"/>
      <c r="C7" s="90"/>
      <c r="D7" s="90"/>
      <c r="E7" s="90"/>
      <c r="F7" s="90"/>
      <c r="H7" s="88"/>
      <c r="I7" s="88"/>
    </row>
    <row r="8" spans="1:9" thickBot="1" x14ac:dyDescent="0.4">
      <c r="A8" s="90" t="s">
        <v>74</v>
      </c>
      <c r="B8" s="90"/>
      <c r="C8" s="90"/>
      <c r="D8" s="90"/>
      <c r="E8" s="90"/>
      <c r="F8" s="90"/>
      <c r="H8" s="88"/>
      <c r="I8" s="88"/>
    </row>
    <row r="9" spans="1:9" thickBot="1" x14ac:dyDescent="0.4">
      <c r="A9" s="90" t="s">
        <v>75</v>
      </c>
      <c r="B9" s="90"/>
      <c r="C9" s="90"/>
      <c r="D9" s="90"/>
      <c r="E9" s="90"/>
      <c r="F9" s="90"/>
      <c r="H9" s="88"/>
      <c r="I9" s="88"/>
    </row>
    <row r="10" spans="1:9" ht="16.5" thickBot="1" x14ac:dyDescent="0.45">
      <c r="A10" s="92" t="s">
        <v>135</v>
      </c>
      <c r="B10" s="92"/>
      <c r="C10" s="92"/>
      <c r="D10" s="92"/>
      <c r="E10" s="92"/>
      <c r="F10" s="92"/>
      <c r="G10" s="92"/>
      <c r="H10" s="92"/>
      <c r="I10" s="92"/>
    </row>
    <row r="11" spans="1:9" thickBot="1" x14ac:dyDescent="0.4">
      <c r="A11" s="91" t="s">
        <v>78</v>
      </c>
      <c r="B11" s="91"/>
      <c r="C11" s="91"/>
      <c r="D11" s="91"/>
      <c r="E11" s="91"/>
      <c r="F11" s="91"/>
      <c r="G11" s="91"/>
      <c r="H11" s="91"/>
      <c r="I11" s="91"/>
    </row>
    <row r="12" spans="1:9" thickBot="1" x14ac:dyDescent="0.4">
      <c r="A12" s="90" t="s">
        <v>9</v>
      </c>
      <c r="B12" s="90"/>
      <c r="C12" s="90"/>
      <c r="D12" s="90"/>
      <c r="E12" s="90"/>
      <c r="F12" s="90"/>
      <c r="H12" s="88"/>
      <c r="I12" s="88"/>
    </row>
    <row r="13" spans="1:9" thickBot="1" x14ac:dyDescent="0.4">
      <c r="A13" s="90" t="s">
        <v>10</v>
      </c>
      <c r="B13" s="90"/>
      <c r="C13" s="90"/>
      <c r="D13" s="90"/>
      <c r="E13" s="90"/>
      <c r="F13" s="90"/>
      <c r="H13" s="88"/>
      <c r="I13" s="88"/>
    </row>
    <row r="14" spans="1:9" thickBot="1" x14ac:dyDescent="0.4">
      <c r="A14" s="90" t="s">
        <v>62</v>
      </c>
      <c r="B14" s="90"/>
      <c r="C14" s="90"/>
      <c r="D14" s="90"/>
      <c r="E14" s="90"/>
      <c r="F14" s="90"/>
      <c r="H14" s="88"/>
      <c r="I14" s="88"/>
    </row>
    <row r="15" spans="1:9" thickBot="1" x14ac:dyDescent="0.4">
      <c r="A15" s="91" t="s">
        <v>79</v>
      </c>
      <c r="B15" s="91"/>
      <c r="C15" s="91"/>
      <c r="D15" s="91"/>
      <c r="E15" s="91"/>
      <c r="F15" s="91"/>
      <c r="G15" s="91"/>
      <c r="H15" s="91"/>
      <c r="I15" s="91"/>
    </row>
    <row r="16" spans="1:9" thickBot="1" x14ac:dyDescent="0.4">
      <c r="A16" s="90" t="s">
        <v>72</v>
      </c>
      <c r="B16" s="90"/>
      <c r="C16" s="90"/>
      <c r="D16" s="90"/>
      <c r="E16" s="90"/>
      <c r="F16" s="90"/>
      <c r="H16" s="88"/>
      <c r="I16" s="88"/>
    </row>
    <row r="17" spans="1:9" thickBot="1" x14ac:dyDescent="0.4">
      <c r="A17" s="90" t="s">
        <v>56</v>
      </c>
      <c r="B17" s="90"/>
      <c r="C17" s="90"/>
      <c r="D17" s="90"/>
      <c r="E17" s="90"/>
      <c r="F17" s="90"/>
      <c r="H17" s="88"/>
      <c r="I17" s="88"/>
    </row>
    <row r="18" spans="1:9" thickBot="1" x14ac:dyDescent="0.4">
      <c r="A18" s="90" t="s">
        <v>76</v>
      </c>
      <c r="B18" s="90"/>
      <c r="C18" s="90"/>
      <c r="D18" s="90"/>
      <c r="E18" s="90"/>
      <c r="F18" s="90"/>
      <c r="H18" s="88"/>
      <c r="I18" s="88"/>
    </row>
    <row r="19" spans="1:9" thickBot="1" x14ac:dyDescent="0.4">
      <c r="A19" s="91" t="s">
        <v>82</v>
      </c>
      <c r="B19" s="91"/>
      <c r="C19" s="91"/>
      <c r="D19" s="91"/>
      <c r="E19" s="91"/>
      <c r="F19" s="91"/>
      <c r="G19" s="91"/>
      <c r="H19" s="91"/>
      <c r="I19" s="91"/>
    </row>
    <row r="20" spans="1:9" thickBot="1" x14ac:dyDescent="0.4">
      <c r="A20" s="90" t="s">
        <v>1</v>
      </c>
      <c r="B20" s="90"/>
      <c r="C20" s="90"/>
      <c r="D20" s="90"/>
      <c r="E20" s="90"/>
      <c r="F20" s="90"/>
      <c r="H20" s="88"/>
      <c r="I20" s="88"/>
    </row>
    <row r="21" spans="1:9" thickBot="1" x14ac:dyDescent="0.4">
      <c r="A21" s="90" t="s">
        <v>80</v>
      </c>
      <c r="B21" s="90"/>
      <c r="C21" s="90"/>
      <c r="D21" s="90"/>
      <c r="E21" s="90"/>
      <c r="F21" s="90"/>
      <c r="H21" s="88"/>
      <c r="I21" s="88"/>
    </row>
    <row r="22" spans="1:9" thickBot="1" x14ac:dyDescent="0.4">
      <c r="A22" s="90" t="s">
        <v>106</v>
      </c>
      <c r="B22" s="90"/>
      <c r="C22" s="90"/>
      <c r="D22" s="90"/>
      <c r="E22" s="90"/>
      <c r="F22" s="90"/>
      <c r="H22" s="88"/>
      <c r="I22" s="88"/>
    </row>
    <row r="23" spans="1:9" thickBot="1" x14ac:dyDescent="0.4">
      <c r="A23" s="90" t="s">
        <v>63</v>
      </c>
      <c r="B23" s="90"/>
      <c r="C23" s="90"/>
      <c r="D23" s="90"/>
      <c r="E23" s="90"/>
      <c r="F23" s="90"/>
      <c r="H23" s="88"/>
      <c r="I23" s="88"/>
    </row>
    <row r="24" spans="1:9" thickBot="1" x14ac:dyDescent="0.4">
      <c r="A24" s="90" t="s">
        <v>81</v>
      </c>
      <c r="B24" s="90"/>
      <c r="C24" s="90"/>
      <c r="D24" s="90"/>
      <c r="E24" s="90"/>
      <c r="F24" s="90"/>
      <c r="H24" s="88"/>
      <c r="I24" s="88"/>
    </row>
    <row r="25" spans="1:9" ht="16.5" thickBot="1" x14ac:dyDescent="0.45">
      <c r="A25" s="92" t="s">
        <v>69</v>
      </c>
      <c r="B25" s="92"/>
      <c r="C25" s="92"/>
      <c r="D25" s="92"/>
      <c r="E25" s="92"/>
      <c r="F25" s="92"/>
      <c r="G25" s="92"/>
      <c r="H25" s="92"/>
      <c r="I25" s="92"/>
    </row>
    <row r="26" spans="1:9" thickBot="1" x14ac:dyDescent="0.4">
      <c r="A26" s="91" t="s">
        <v>83</v>
      </c>
      <c r="B26" s="91"/>
      <c r="C26" s="91"/>
      <c r="D26" s="91"/>
      <c r="E26" s="91"/>
      <c r="F26" s="91"/>
      <c r="G26" s="91"/>
      <c r="H26" s="91"/>
      <c r="I26" s="91"/>
    </row>
    <row r="27" spans="1:9" thickBot="1" x14ac:dyDescent="0.4">
      <c r="A27" s="90" t="s">
        <v>144</v>
      </c>
      <c r="B27" s="90"/>
      <c r="C27" s="90"/>
      <c r="D27" s="90"/>
      <c r="E27" s="90"/>
      <c r="F27" s="90"/>
      <c r="H27" s="88"/>
      <c r="I27" s="88"/>
    </row>
    <row r="28" spans="1:9" thickBot="1" x14ac:dyDescent="0.4">
      <c r="A28" s="90" t="s">
        <v>145</v>
      </c>
      <c r="B28" s="90"/>
      <c r="C28" s="90"/>
      <c r="D28" s="90"/>
      <c r="E28" s="90"/>
      <c r="F28" s="90"/>
      <c r="H28" s="88"/>
      <c r="I28" s="88"/>
    </row>
    <row r="29" spans="1:9" thickBot="1" x14ac:dyDescent="0.4">
      <c r="A29" s="90" t="s">
        <v>64</v>
      </c>
      <c r="B29" s="90"/>
      <c r="C29" s="90"/>
      <c r="D29" s="90"/>
      <c r="E29" s="90"/>
      <c r="F29" s="90"/>
      <c r="H29" s="88"/>
      <c r="I29" s="88"/>
    </row>
    <row r="30" spans="1:9" thickBot="1" x14ac:dyDescent="0.4">
      <c r="A30" s="90" t="s">
        <v>53</v>
      </c>
      <c r="B30" s="90"/>
      <c r="C30" s="90"/>
      <c r="D30" s="90"/>
      <c r="E30" s="90"/>
      <c r="F30" s="90"/>
      <c r="H30" s="88"/>
      <c r="I30" s="88"/>
    </row>
    <row r="31" spans="1:9" thickBot="1" x14ac:dyDescent="0.4">
      <c r="A31" s="90" t="s">
        <v>65</v>
      </c>
      <c r="B31" s="90"/>
      <c r="C31" s="90"/>
      <c r="D31" s="90"/>
      <c r="E31" s="90"/>
      <c r="F31" s="90"/>
      <c r="H31" s="88"/>
      <c r="I31" s="88"/>
    </row>
    <row r="32" spans="1:9" thickBot="1" x14ac:dyDescent="0.4">
      <c r="A32" s="90" t="s">
        <v>108</v>
      </c>
      <c r="B32" s="90"/>
      <c r="C32" s="90"/>
      <c r="D32" s="90"/>
      <c r="E32" s="90"/>
      <c r="F32" s="90"/>
      <c r="H32" s="88"/>
      <c r="I32" s="88"/>
    </row>
    <row r="33" spans="1:9" thickBot="1" x14ac:dyDescent="0.4">
      <c r="A33" s="91" t="s">
        <v>85</v>
      </c>
      <c r="B33" s="91"/>
      <c r="C33" s="91"/>
      <c r="D33" s="91"/>
      <c r="E33" s="91"/>
      <c r="F33" s="91"/>
      <c r="G33" s="91"/>
      <c r="H33" s="91"/>
      <c r="I33" s="91"/>
    </row>
    <row r="34" spans="1:9" thickBot="1" x14ac:dyDescent="0.4">
      <c r="A34" s="90" t="s">
        <v>54</v>
      </c>
      <c r="B34" s="90"/>
      <c r="C34" s="90"/>
      <c r="D34" s="90"/>
      <c r="E34" s="90"/>
      <c r="F34" s="90"/>
      <c r="H34" s="88"/>
      <c r="I34" s="88"/>
    </row>
    <row r="35" spans="1:9" thickBot="1" x14ac:dyDescent="0.4">
      <c r="A35" s="90" t="s">
        <v>3</v>
      </c>
      <c r="B35" s="90"/>
      <c r="C35" s="90"/>
      <c r="D35" s="90"/>
      <c r="E35" s="90"/>
      <c r="F35" s="90"/>
      <c r="H35" s="88"/>
      <c r="I35" s="88"/>
    </row>
    <row r="36" spans="1:9" thickBot="1" x14ac:dyDescent="0.4">
      <c r="A36" s="90" t="s">
        <v>55</v>
      </c>
      <c r="B36" s="90"/>
      <c r="C36" s="90"/>
      <c r="D36" s="90"/>
      <c r="E36" s="90"/>
      <c r="F36" s="90"/>
      <c r="H36" s="88"/>
      <c r="I36" s="88"/>
    </row>
    <row r="37" spans="1:9" thickBot="1" x14ac:dyDescent="0.4">
      <c r="A37" s="90" t="s">
        <v>66</v>
      </c>
      <c r="B37" s="90"/>
      <c r="C37" s="90"/>
      <c r="D37" s="90"/>
      <c r="E37" s="90"/>
      <c r="F37" s="90"/>
      <c r="H37" s="88"/>
      <c r="I37" s="88"/>
    </row>
    <row r="38" spans="1:9" thickBot="1" x14ac:dyDescent="0.4">
      <c r="A38" s="90" t="s">
        <v>84</v>
      </c>
      <c r="B38" s="90"/>
      <c r="C38" s="90"/>
      <c r="D38" s="90"/>
      <c r="E38" s="90"/>
      <c r="F38" s="90"/>
      <c r="H38" s="88"/>
      <c r="I38" s="88"/>
    </row>
    <row r="39" spans="1:9" thickBot="1" x14ac:dyDescent="0.4">
      <c r="A39" s="90" t="s">
        <v>73</v>
      </c>
      <c r="B39" s="90"/>
      <c r="C39" s="90"/>
      <c r="D39" s="90"/>
      <c r="E39" s="90"/>
      <c r="F39" s="90"/>
      <c r="H39" s="88"/>
      <c r="I39" s="88"/>
    </row>
    <row r="40" spans="1:9" ht="16.5" thickBot="1" x14ac:dyDescent="0.45">
      <c r="A40" s="92" t="s">
        <v>86</v>
      </c>
      <c r="B40" s="92"/>
      <c r="C40" s="92"/>
      <c r="D40" s="92"/>
      <c r="E40" s="92"/>
      <c r="F40" s="92"/>
      <c r="G40" s="92"/>
      <c r="H40" s="92"/>
      <c r="I40" s="92"/>
    </row>
    <row r="41" spans="1:9" thickBot="1" x14ac:dyDescent="0.4">
      <c r="A41" s="91" t="s">
        <v>87</v>
      </c>
      <c r="B41" s="91"/>
      <c r="C41" s="91"/>
      <c r="D41" s="91"/>
      <c r="E41" s="91"/>
      <c r="F41" s="91"/>
      <c r="G41" s="91"/>
      <c r="H41" s="91"/>
      <c r="I41" s="91"/>
    </row>
    <row r="42" spans="1:9" thickBot="1" x14ac:dyDescent="0.4">
      <c r="A42" s="90" t="s">
        <v>67</v>
      </c>
      <c r="B42" s="90"/>
      <c r="C42" s="90"/>
      <c r="D42" s="90"/>
      <c r="E42" s="90"/>
      <c r="F42" s="90"/>
      <c r="H42" s="88"/>
      <c r="I42" s="88"/>
    </row>
    <row r="43" spans="1:9" thickBot="1" x14ac:dyDescent="0.4">
      <c r="A43" s="90" t="s">
        <v>48</v>
      </c>
      <c r="B43" s="90"/>
      <c r="C43" s="90"/>
      <c r="D43" s="90"/>
      <c r="E43" s="90"/>
      <c r="F43" s="90"/>
      <c r="H43" s="88"/>
      <c r="I43" s="88"/>
    </row>
    <row r="44" spans="1:9" thickBot="1" x14ac:dyDescent="0.4">
      <c r="A44" s="90" t="s">
        <v>52</v>
      </c>
      <c r="B44" s="90"/>
      <c r="C44" s="90"/>
      <c r="D44" s="90"/>
      <c r="E44" s="90"/>
      <c r="F44" s="90"/>
      <c r="H44" s="88"/>
      <c r="I44" s="88"/>
    </row>
    <row r="45" spans="1:9" thickBot="1" x14ac:dyDescent="0.4">
      <c r="A45" s="91" t="s">
        <v>88</v>
      </c>
      <c r="B45" s="91"/>
      <c r="C45" s="91"/>
      <c r="D45" s="91"/>
      <c r="E45" s="91"/>
      <c r="F45" s="91"/>
      <c r="G45" s="91"/>
      <c r="H45" s="91"/>
      <c r="I45" s="91"/>
    </row>
    <row r="46" spans="1:9" thickBot="1" x14ac:dyDescent="0.4">
      <c r="A46" s="90" t="s">
        <v>11</v>
      </c>
      <c r="B46" s="90"/>
      <c r="C46" s="90"/>
      <c r="D46" s="90"/>
      <c r="E46" s="90"/>
      <c r="F46" s="90"/>
      <c r="H46" s="88"/>
      <c r="I46" s="88"/>
    </row>
    <row r="47" spans="1:9" thickBot="1" x14ac:dyDescent="0.4">
      <c r="A47" s="90" t="s">
        <v>49</v>
      </c>
      <c r="B47" s="90"/>
      <c r="C47" s="90"/>
      <c r="D47" s="90"/>
      <c r="E47" s="90"/>
      <c r="F47" s="90"/>
      <c r="H47" s="88"/>
      <c r="I47" s="88"/>
    </row>
    <row r="48" spans="1:9" ht="16.5" thickBot="1" x14ac:dyDescent="0.45">
      <c r="A48" s="92" t="s">
        <v>89</v>
      </c>
      <c r="B48" s="92"/>
      <c r="C48" s="92"/>
      <c r="D48" s="92"/>
      <c r="E48" s="92"/>
      <c r="F48" s="92"/>
      <c r="G48" s="92"/>
      <c r="H48" s="92"/>
      <c r="I48" s="92"/>
    </row>
    <row r="49" spans="1:9" thickBot="1" x14ac:dyDescent="0.4">
      <c r="A49" s="90" t="s">
        <v>71</v>
      </c>
      <c r="B49" s="90"/>
      <c r="C49" s="90"/>
      <c r="D49" s="90"/>
      <c r="E49" s="90"/>
      <c r="F49" s="90"/>
      <c r="H49" s="88"/>
      <c r="I49" s="88"/>
    </row>
    <row r="50" spans="1:9" thickBot="1" x14ac:dyDescent="0.4">
      <c r="A50" s="90" t="s">
        <v>68</v>
      </c>
      <c r="B50" s="90"/>
      <c r="C50" s="90"/>
      <c r="D50" s="90"/>
      <c r="E50" s="90"/>
      <c r="F50" s="90"/>
      <c r="H50" s="88"/>
      <c r="I50" s="88"/>
    </row>
    <row r="51" spans="1:9" thickBot="1" x14ac:dyDescent="0.4">
      <c r="A51" s="90" t="s">
        <v>70</v>
      </c>
      <c r="B51" s="90"/>
      <c r="C51" s="90"/>
      <c r="D51" s="90"/>
      <c r="E51" s="90"/>
      <c r="F51" s="90"/>
      <c r="H51" s="88"/>
      <c r="I51" s="88"/>
    </row>
    <row r="52" spans="1:9" thickBot="1" x14ac:dyDescent="0.4">
      <c r="A52" s="90" t="s">
        <v>50</v>
      </c>
      <c r="B52" s="90"/>
      <c r="C52" s="90"/>
      <c r="D52" s="90"/>
      <c r="E52" s="90"/>
      <c r="F52" s="90"/>
      <c r="H52" s="88"/>
      <c r="I52" s="88"/>
    </row>
    <row r="53" spans="1:9" thickBot="1" x14ac:dyDescent="0.4">
      <c r="A53" s="90" t="s">
        <v>51</v>
      </c>
      <c r="B53" s="90"/>
      <c r="C53" s="90"/>
      <c r="D53" s="90"/>
      <c r="E53" s="90"/>
      <c r="F53" s="90"/>
      <c r="H53" s="88"/>
      <c r="I53" s="88"/>
    </row>
    <row r="54" spans="1:9" thickBot="1" x14ac:dyDescent="0.4">
      <c r="A54" s="90" t="s">
        <v>5</v>
      </c>
      <c r="B54" s="90"/>
      <c r="C54" s="90"/>
      <c r="D54" s="90"/>
      <c r="E54" s="90"/>
      <c r="F54" s="90"/>
      <c r="H54" s="88"/>
      <c r="I54" s="88"/>
    </row>
  </sheetData>
  <sheetProtection algorithmName="SHA-512" hashValue="K89Nkw8BMmLlGvXLmOOaYzy3rFkCxawnBpeK90aKEEvQo0pfBBQ0o99HMKjL0wdcGMSlXnHLkD5fSztOGvgv+g==" saltValue="3sRGNHp0tCfZDylRZkP06Q==" spinCount="100000" sheet="1" objects="1" scenarios="1"/>
  <mergeCells count="49">
    <mergeCell ref="A20:F20"/>
    <mergeCell ref="A16:F16"/>
    <mergeCell ref="A17:F17"/>
    <mergeCell ref="A18:F18"/>
    <mergeCell ref="A15:I15"/>
    <mergeCell ref="A19:I19"/>
    <mergeCell ref="A12:F12"/>
    <mergeCell ref="A13:F13"/>
    <mergeCell ref="A14:F14"/>
    <mergeCell ref="A6:I6"/>
    <mergeCell ref="A10:I10"/>
    <mergeCell ref="A11:I11"/>
    <mergeCell ref="A7:F7"/>
    <mergeCell ref="A8:F8"/>
    <mergeCell ref="A9:F9"/>
    <mergeCell ref="A21:F21"/>
    <mergeCell ref="A22:F22"/>
    <mergeCell ref="A23:F23"/>
    <mergeCell ref="A25:I25"/>
    <mergeCell ref="A26:I26"/>
    <mergeCell ref="A24:F24"/>
    <mergeCell ref="A27:F27"/>
    <mergeCell ref="A28:F28"/>
    <mergeCell ref="A30:F30"/>
    <mergeCell ref="A29:F29"/>
    <mergeCell ref="A42:F42"/>
    <mergeCell ref="A31:F31"/>
    <mergeCell ref="A32:F32"/>
    <mergeCell ref="A33:I33"/>
    <mergeCell ref="A34:F34"/>
    <mergeCell ref="A35:F35"/>
    <mergeCell ref="A36:F36"/>
    <mergeCell ref="A37:F37"/>
    <mergeCell ref="A38:F38"/>
    <mergeCell ref="A39:F39"/>
    <mergeCell ref="A41:I41"/>
    <mergeCell ref="A40:I40"/>
    <mergeCell ref="A54:F54"/>
    <mergeCell ref="A43:F43"/>
    <mergeCell ref="A44:F44"/>
    <mergeCell ref="A45:I45"/>
    <mergeCell ref="A46:F46"/>
    <mergeCell ref="A47:F47"/>
    <mergeCell ref="A48:I48"/>
    <mergeCell ref="A49:F49"/>
    <mergeCell ref="A50:F50"/>
    <mergeCell ref="A51:F51"/>
    <mergeCell ref="A52:F52"/>
    <mergeCell ref="A53:F53"/>
  </mergeCells>
  <conditionalFormatting sqref="H7:H9">
    <cfRule type="cellIs" dxfId="255" priority="35" operator="equal">
      <formula>"x"</formula>
    </cfRule>
    <cfRule type="cellIs" dxfId="254" priority="36" operator="equal">
      <formula>"x"</formula>
    </cfRule>
  </conditionalFormatting>
  <conditionalFormatting sqref="H12:H14">
    <cfRule type="cellIs" dxfId="253" priority="32" operator="equal">
      <formula>"x"</formula>
    </cfRule>
    <cfRule type="cellIs" dxfId="252" priority="33" operator="equal">
      <formula>"x"</formula>
    </cfRule>
  </conditionalFormatting>
  <conditionalFormatting sqref="H16:H18">
    <cfRule type="cellIs" dxfId="251" priority="29" operator="equal">
      <formula>"x"</formula>
    </cfRule>
    <cfRule type="cellIs" dxfId="250" priority="30" operator="equal">
      <formula>"x"</formula>
    </cfRule>
  </conditionalFormatting>
  <conditionalFormatting sqref="H20:H24">
    <cfRule type="cellIs" dxfId="249" priority="26" operator="equal">
      <formula>"x"</formula>
    </cfRule>
    <cfRule type="cellIs" dxfId="248" priority="27" operator="equal">
      <formula>"x"</formula>
    </cfRule>
  </conditionalFormatting>
  <conditionalFormatting sqref="H27:H32">
    <cfRule type="cellIs" dxfId="247" priority="20" operator="equal">
      <formula>"x"</formula>
    </cfRule>
    <cfRule type="cellIs" dxfId="246" priority="21" operator="equal">
      <formula>"x"</formula>
    </cfRule>
  </conditionalFormatting>
  <conditionalFormatting sqref="H34:H39">
    <cfRule type="cellIs" dxfId="245" priority="14" operator="equal">
      <formula>"x"</formula>
    </cfRule>
    <cfRule type="cellIs" dxfId="244" priority="15" operator="equal">
      <formula>"x"</formula>
    </cfRule>
  </conditionalFormatting>
  <conditionalFormatting sqref="H42:H44">
    <cfRule type="cellIs" dxfId="243" priority="11" operator="equal">
      <formula>"x"</formula>
    </cfRule>
    <cfRule type="cellIs" dxfId="242" priority="12" operator="equal">
      <formula>"x"</formula>
    </cfRule>
  </conditionalFormatting>
  <conditionalFormatting sqref="H46:H47">
    <cfRule type="cellIs" dxfId="241" priority="8" operator="equal">
      <formula>"x"</formula>
    </cfRule>
    <cfRule type="cellIs" dxfId="240" priority="9" operator="equal">
      <formula>"x"</formula>
    </cfRule>
  </conditionalFormatting>
  <conditionalFormatting sqref="H49:H54">
    <cfRule type="cellIs" dxfId="239" priority="2" operator="equal">
      <formula>"x"</formula>
    </cfRule>
    <cfRule type="cellIs" dxfId="238" priority="3" operator="equal">
      <formula>"x"</formula>
    </cfRule>
  </conditionalFormatting>
  <conditionalFormatting sqref="I7:I9">
    <cfRule type="cellIs" dxfId="237" priority="34" operator="equal">
      <formula>"x"</formula>
    </cfRule>
  </conditionalFormatting>
  <conditionalFormatting sqref="I12:I14">
    <cfRule type="cellIs" dxfId="236" priority="31" operator="equal">
      <formula>"x"</formula>
    </cfRule>
  </conditionalFormatting>
  <conditionalFormatting sqref="I16:I18">
    <cfRule type="cellIs" dxfId="235" priority="28" operator="equal">
      <formula>"x"</formula>
    </cfRule>
  </conditionalFormatting>
  <conditionalFormatting sqref="I20:I24">
    <cfRule type="cellIs" dxfId="234" priority="25" operator="equal">
      <formula>"x"</formula>
    </cfRule>
  </conditionalFormatting>
  <conditionalFormatting sqref="I27:I32">
    <cfRule type="cellIs" dxfId="233" priority="19" operator="equal">
      <formula>"x"</formula>
    </cfRule>
  </conditionalFormatting>
  <conditionalFormatting sqref="I34:I39">
    <cfRule type="cellIs" dxfId="232" priority="13" operator="equal">
      <formula>"x"</formula>
    </cfRule>
  </conditionalFormatting>
  <conditionalFormatting sqref="I42:I44">
    <cfRule type="cellIs" dxfId="231" priority="10" operator="equal">
      <formula>"x"</formula>
    </cfRule>
  </conditionalFormatting>
  <conditionalFormatting sqref="I46:I47">
    <cfRule type="cellIs" dxfId="230" priority="7" operator="equal">
      <formula>"x"</formula>
    </cfRule>
  </conditionalFormatting>
  <conditionalFormatting sqref="I49:I54">
    <cfRule type="cellIs" dxfId="229" priority="1" operator="equal">
      <formula>"x"</formula>
    </cfRule>
  </conditionalFormatting>
  <dataValidations count="2">
    <dataValidation type="textLength" allowBlank="1" showInputMessage="1" showErrorMessage="1" sqref="G7:G9 I7:I9 H8:H9 I12:I14 H13:H14 I16:I18 H17:H18 I20:I24 H21:H24 H27:I32 H34:I39 H42:I44 H46:I47 H49:I54" xr:uid="{F07BDC56-7BAD-482B-AED3-454E0218CE90}">
      <formula1>1</formula1>
      <formula2>1</formula2>
    </dataValidation>
    <dataValidation type="textLength" allowBlank="1" showInputMessage="1" showErrorMessage="1" error="Mark your answer with &quot;x&quot;" promptTitle="Relevant criteria?" sqref="H7 H12 H16 H20" xr:uid="{F57FD888-7C7E-45DF-9573-FCD0059C8E12}">
      <formula1>1</formula1>
      <formula2>1</formula2>
    </dataValidation>
  </dataValidation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DF2D6-5B38-4DF9-A75C-93B37297E40B}">
  <sheetPr>
    <tabColor rgb="FF1C2D37"/>
  </sheetPr>
  <dimension ref="A5:H19"/>
  <sheetViews>
    <sheetView workbookViewId="0">
      <selection activeCell="C6" sqref="C6"/>
    </sheetView>
  </sheetViews>
  <sheetFormatPr defaultColWidth="8.81640625" defaultRowHeight="14.5" x14ac:dyDescent="0.35"/>
  <cols>
    <col min="1" max="1" width="10.1796875" style="1" customWidth="1"/>
    <col min="2" max="2" width="34.1796875" style="1" customWidth="1"/>
    <col min="3" max="3" width="13.453125" style="7" customWidth="1"/>
    <col min="4" max="4" width="25.6328125" style="1" customWidth="1"/>
    <col min="5" max="16384" width="8.81640625" style="1"/>
  </cols>
  <sheetData>
    <row r="5" spans="1:8" ht="14.5" customHeight="1" x14ac:dyDescent="0.35">
      <c r="A5" s="9" t="s">
        <v>23</v>
      </c>
      <c r="B5" s="9" t="s">
        <v>0</v>
      </c>
    </row>
    <row r="6" spans="1:8" s="8" customFormat="1" ht="25" customHeight="1" x14ac:dyDescent="0.35">
      <c r="A6" s="11" t="s">
        <v>28</v>
      </c>
      <c r="B6" s="11"/>
      <c r="C6" s="89"/>
      <c r="D6" s="8" t="str" cm="1">
        <f t="array" ref="D6">IF(OR('CRITERIA SELECTION'!H7:H9&lt;&gt;""),"Allocate weight","Not selected - do not weight!")</f>
        <v>Not selected - do not weight!</v>
      </c>
    </row>
    <row r="7" spans="1:8" ht="7.5" customHeight="1" x14ac:dyDescent="0.35">
      <c r="A7" s="6"/>
      <c r="B7" s="6"/>
    </row>
    <row r="8" spans="1:8" ht="14.5" customHeight="1" x14ac:dyDescent="0.35">
      <c r="A8" s="9" t="s">
        <v>24</v>
      </c>
      <c r="B8" s="9" t="s">
        <v>136</v>
      </c>
    </row>
    <row r="9" spans="1:8" ht="25" customHeight="1" x14ac:dyDescent="0.35">
      <c r="A9" s="11" t="s">
        <v>28</v>
      </c>
      <c r="B9" s="12"/>
      <c r="C9" s="89"/>
      <c r="D9" s="1" t="str" cm="1">
        <f t="array" ref="D9">IF(OR('CRITERIA SELECTION'!H12:H14&lt;&gt;"",'CRITERIA SELECTION'!H16:H18&lt;&gt;"",'CRITERIA SELECTION'!H20:H24&lt;&gt;""),"Allocate weight","Not selected - do not weight!")</f>
        <v>Not selected - do not weight!</v>
      </c>
    </row>
    <row r="10" spans="1:8" ht="7.5" customHeight="1" x14ac:dyDescent="0.35">
      <c r="A10" s="6"/>
      <c r="B10" s="6"/>
      <c r="E10" s="93" t="s">
        <v>45</v>
      </c>
      <c r="F10" s="94"/>
      <c r="G10" s="99">
        <f>SUMIF(D6:D18,"Allocate weight",C6:C18)</f>
        <v>0</v>
      </c>
      <c r="H10" s="100"/>
    </row>
    <row r="11" spans="1:8" ht="14.5" customHeight="1" x14ac:dyDescent="0.35">
      <c r="A11" s="9" t="s">
        <v>25</v>
      </c>
      <c r="B11" s="9" t="s">
        <v>2</v>
      </c>
      <c r="E11" s="95"/>
      <c r="F11" s="96"/>
      <c r="G11" s="101"/>
      <c r="H11" s="102"/>
    </row>
    <row r="12" spans="1:8" ht="25" customHeight="1" x14ac:dyDescent="0.35">
      <c r="A12" s="11" t="s">
        <v>28</v>
      </c>
      <c r="B12" s="12"/>
      <c r="C12" s="89"/>
      <c r="D12" s="1" t="str" cm="1">
        <f t="array" ref="D12">IF(OR('CRITERIA SELECTION'!H27:H32&lt;&gt;"",'CRITERIA SELECTION'!H34:H39&lt;&gt;""),"Allocate weight","Not selected - do not weight!")</f>
        <v>Not selected - do not weight!</v>
      </c>
      <c r="E12" s="95"/>
      <c r="F12" s="96"/>
      <c r="G12" s="101"/>
      <c r="H12" s="102"/>
    </row>
    <row r="13" spans="1:8" ht="7.5" customHeight="1" x14ac:dyDescent="0.35">
      <c r="A13" s="6"/>
      <c r="B13" s="6"/>
      <c r="E13" s="95"/>
      <c r="F13" s="96"/>
      <c r="G13" s="101"/>
      <c r="H13" s="102"/>
    </row>
    <row r="14" spans="1:8" ht="14.5" customHeight="1" x14ac:dyDescent="0.35">
      <c r="A14" s="9" t="s">
        <v>26</v>
      </c>
      <c r="B14" s="9" t="s">
        <v>143</v>
      </c>
      <c r="E14" s="97"/>
      <c r="F14" s="98"/>
      <c r="G14" s="103"/>
      <c r="H14" s="104"/>
    </row>
    <row r="15" spans="1:8" ht="25" customHeight="1" x14ac:dyDescent="0.35">
      <c r="A15" s="11" t="s">
        <v>28</v>
      </c>
      <c r="B15" s="12"/>
      <c r="C15" s="89"/>
      <c r="D15" s="1" t="str" cm="1">
        <f t="array" ref="D15">IF(OR('CRITERIA SELECTION'!H42:H44&lt;&gt;"",'CRITERIA SELECTION'!H46:H47&lt;&gt;""),"Allocate weight","Not selected - do not weight!")</f>
        <v>Not selected - do not weight!</v>
      </c>
    </row>
    <row r="16" spans="1:8" ht="7.5" customHeight="1" x14ac:dyDescent="0.35">
      <c r="A16" s="6"/>
      <c r="B16" s="6"/>
    </row>
    <row r="17" spans="1:4" ht="14.5" customHeight="1" x14ac:dyDescent="0.35">
      <c r="A17" s="9" t="s">
        <v>27</v>
      </c>
      <c r="B17" s="9" t="s">
        <v>12</v>
      </c>
    </row>
    <row r="18" spans="1:4" ht="25" customHeight="1" x14ac:dyDescent="0.35">
      <c r="A18" s="11" t="s">
        <v>28</v>
      </c>
      <c r="B18" s="12"/>
      <c r="C18" s="89"/>
      <c r="D18" s="1" t="str" cm="1">
        <f t="array" ref="D18">IF(OR('CRITERIA SELECTION'!H49:H54&lt;&gt;""),"Allocate weight","Not selected - do not weight!")</f>
        <v>Not selected - do not weight!</v>
      </c>
    </row>
    <row r="19" spans="1:4" x14ac:dyDescent="0.35">
      <c r="A19" s="6"/>
      <c r="B19" s="6"/>
    </row>
  </sheetData>
  <sheetProtection algorithmName="SHA-512" hashValue="SS8FDWtrF94kHmheMwG0vYHMnk3DEABP4qUt9Ap4PXQZjP+qHPLjKViZtt8ZwZehRFmVPTtGBUy3QJM12DdmHg==" saltValue="3Qr/maWDxbKOUz6Q/pa48g==" spinCount="100000" sheet="1" objects="1" scenarios="1"/>
  <mergeCells count="2">
    <mergeCell ref="E10:F14"/>
    <mergeCell ref="G10:H14"/>
  </mergeCells>
  <conditionalFormatting sqref="G10:H14">
    <cfRule type="cellIs" dxfId="228" priority="1" operator="equal">
      <formula>1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2002C-A887-4061-843B-30BDC7AB808B}">
  <sheetPr>
    <tabColor rgb="FF1C2D37"/>
  </sheetPr>
  <dimension ref="A1:AF127"/>
  <sheetViews>
    <sheetView showGridLines="0" zoomScale="80" zoomScaleNormal="80" workbookViewId="0">
      <pane ySplit="8" topLeftCell="A9" activePane="bottomLeft" state="frozen"/>
      <selection pane="bottomLeft" activeCell="E9" sqref="E9:E13"/>
    </sheetView>
  </sheetViews>
  <sheetFormatPr defaultColWidth="20" defaultRowHeight="15.5" thickTop="1" thickBottom="1" x14ac:dyDescent="0.4"/>
  <cols>
    <col min="1" max="1" width="4.453125" style="20" customWidth="1"/>
    <col min="2" max="2" width="20" style="22"/>
    <col min="3" max="3" width="20" style="20"/>
    <col min="4" max="4" width="9.1796875" style="20" customWidth="1"/>
    <col min="5" max="6" width="20" style="20"/>
    <col min="7" max="7" width="4.453125" style="20" customWidth="1"/>
    <col min="8" max="9" width="20" style="65"/>
    <col min="10" max="10" width="9.1796875" style="65" customWidth="1"/>
    <col min="11" max="12" width="20" style="65"/>
    <col min="13" max="13" width="4.453125" style="76" customWidth="1"/>
    <col min="14" max="14" width="20" style="66"/>
    <col min="15" max="15" width="20" style="1"/>
    <col min="16" max="16" width="9.1796875" style="1" customWidth="1"/>
    <col min="17" max="17" width="20" style="1"/>
    <col min="18" max="18" width="20" style="67"/>
    <col min="19" max="19" width="4.453125" style="76" customWidth="1"/>
    <col min="20" max="21" width="20" style="1"/>
    <col min="22" max="22" width="9.1796875" style="1" customWidth="1"/>
    <col min="23" max="24" width="20" style="1"/>
    <col min="25" max="25" width="4.453125" style="76" customWidth="1"/>
    <col min="26" max="27" width="20" style="1"/>
    <col min="28" max="28" width="9.1796875" style="1" customWidth="1"/>
    <col min="29" max="30" width="20" style="1"/>
    <col min="31" max="31" width="4.453125" style="76" customWidth="1"/>
    <col min="32" max="16384" width="20" style="1"/>
  </cols>
  <sheetData>
    <row r="1" spans="1:32" s="20" customFormat="1" ht="26" x14ac:dyDescent="0.6">
      <c r="A1" s="46" t="s">
        <v>47</v>
      </c>
      <c r="M1" s="76"/>
      <c r="S1" s="76"/>
      <c r="Y1" s="76"/>
      <c r="AE1" s="76"/>
    </row>
    <row r="2" spans="1:32" s="20" customFormat="1" ht="14.5" x14ac:dyDescent="0.35">
      <c r="B2" s="22"/>
      <c r="M2" s="76"/>
      <c r="S2" s="76"/>
      <c r="Y2" s="76"/>
      <c r="AE2" s="76"/>
    </row>
    <row r="3" spans="1:32" s="20" customFormat="1" ht="14.5" x14ac:dyDescent="0.35">
      <c r="B3" s="22"/>
      <c r="M3" s="76"/>
      <c r="S3" s="76"/>
      <c r="Y3" s="76"/>
      <c r="AE3" s="76"/>
    </row>
    <row r="4" spans="1:32" s="20" customFormat="1" ht="14.5" x14ac:dyDescent="0.35">
      <c r="B4" s="22"/>
      <c r="M4" s="76"/>
      <c r="S4" s="76"/>
      <c r="Y4" s="76"/>
      <c r="AE4" s="76"/>
    </row>
    <row r="5" spans="1:32" s="14" customFormat="1" ht="14.5" x14ac:dyDescent="0.35">
      <c r="A5" s="20"/>
      <c r="B5" s="21" t="s">
        <v>23</v>
      </c>
      <c r="C5" s="28" t="s">
        <v>30</v>
      </c>
      <c r="D5" s="20"/>
      <c r="E5" s="20"/>
      <c r="F5" s="20"/>
      <c r="G5" s="20"/>
      <c r="H5" s="21" t="s">
        <v>24</v>
      </c>
      <c r="I5" s="28" t="s">
        <v>30</v>
      </c>
      <c r="J5" s="20"/>
      <c r="K5" s="20"/>
      <c r="L5" s="20"/>
      <c r="M5" s="76"/>
      <c r="N5" s="21" t="s">
        <v>25</v>
      </c>
      <c r="O5" s="28" t="s">
        <v>30</v>
      </c>
      <c r="P5" s="20"/>
      <c r="Q5" s="20"/>
      <c r="R5" s="20"/>
      <c r="S5" s="76"/>
      <c r="T5" s="21" t="s">
        <v>26</v>
      </c>
      <c r="U5" s="28" t="s">
        <v>30</v>
      </c>
      <c r="V5" s="20"/>
      <c r="W5" s="20"/>
      <c r="X5" s="20"/>
      <c r="Y5" s="76"/>
      <c r="Z5" s="21" t="s">
        <v>27</v>
      </c>
      <c r="AA5" s="28" t="s">
        <v>30</v>
      </c>
      <c r="AB5" s="20"/>
      <c r="AC5" s="20"/>
      <c r="AD5" s="20"/>
      <c r="AE5" s="76"/>
      <c r="AF5" s="20"/>
    </row>
    <row r="6" spans="1:32" s="16" customFormat="1" ht="43" customHeight="1" x14ac:dyDescent="0.35">
      <c r="A6" s="20"/>
      <c r="B6" s="23" t="s">
        <v>0</v>
      </c>
      <c r="C6" s="75">
        <f>IFERROR(IF(WEIGHTING!D6="Not selected - do not weight!",0,AVERAGEIFS(E9:E25,D9:D25,"Yes",E9:E25,"&lt;&gt;")),"Cannot be evaluated")</f>
        <v>0</v>
      </c>
      <c r="D6" s="20"/>
      <c r="E6" s="20"/>
      <c r="F6" s="20"/>
      <c r="G6" s="20"/>
      <c r="H6" s="23" t="s">
        <v>136</v>
      </c>
      <c r="I6" s="75">
        <f>IFERROR(IF(WEIGHTING!D9="Not selected - do not weight!",0,AVERAGEIFS(K9:K121,J9:J121,"Yes",K9:K121,"&lt;&gt;",M9:M121,"c")),"Cannot be evaluated")</f>
        <v>0</v>
      </c>
      <c r="J6" s="20"/>
      <c r="K6" s="20"/>
      <c r="L6" s="20"/>
      <c r="M6" s="76"/>
      <c r="N6" s="52" t="s">
        <v>2</v>
      </c>
      <c r="O6" s="75">
        <f>IFERROR(IF(WEIGHTING!D12="Not selected - do not weight!",0,AVERAGEIFS(Q9:Q79,P9:P79,"Yes",Q9:Q79,"&lt;&gt;")),"Cannot be evaluated")</f>
        <v>0</v>
      </c>
      <c r="P6" s="20"/>
      <c r="Q6" s="20"/>
      <c r="R6" s="20"/>
      <c r="S6" s="76"/>
      <c r="T6" s="52" t="s">
        <v>94</v>
      </c>
      <c r="U6" s="75">
        <f>IFERROR(IF(WEIGHTING!D15="Not selected - do not weight!",0,AVERAGEIFS(W9:W55,V9:V55,"Yes",W9:W55,"&lt;&gt;",Y9:Y55,"c")),"Cannot be evaluated")</f>
        <v>0</v>
      </c>
      <c r="V6" s="20"/>
      <c r="W6" s="20"/>
      <c r="X6" s="20"/>
      <c r="Y6" s="76"/>
      <c r="Z6" s="23" t="s">
        <v>146</v>
      </c>
      <c r="AA6" s="75">
        <f>IFERROR(IF(WEIGHTING!D18="Not selected - do not weight!",0,AVERAGEIFS(AC9:AC43,AB9:AB43,"Yes",AC9:AC43,"&lt;&gt;",AE9:AE43,"c")),"Cannot be evaluated")</f>
        <v>0</v>
      </c>
      <c r="AB6" s="20"/>
      <c r="AC6" s="20"/>
      <c r="AD6" s="20"/>
      <c r="AE6" s="76"/>
      <c r="AF6" s="20"/>
    </row>
    <row r="7" spans="1:32" s="20" customFormat="1" ht="14.5" x14ac:dyDescent="0.35">
      <c r="B7" s="22"/>
      <c r="M7" s="76"/>
      <c r="S7" s="76"/>
      <c r="Y7" s="76"/>
      <c r="AE7" s="76"/>
    </row>
    <row r="8" spans="1:32" s="14" customFormat="1" ht="29" x14ac:dyDescent="0.35">
      <c r="A8" s="20"/>
      <c r="B8" s="24" t="s">
        <v>31</v>
      </c>
      <c r="C8" s="25" t="s">
        <v>34</v>
      </c>
      <c r="D8" s="63" t="s">
        <v>105</v>
      </c>
      <c r="E8" s="63" t="s">
        <v>107</v>
      </c>
      <c r="F8" s="27" t="s">
        <v>33</v>
      </c>
      <c r="G8" s="29"/>
      <c r="H8" s="24" t="s">
        <v>31</v>
      </c>
      <c r="I8" s="25" t="s">
        <v>34</v>
      </c>
      <c r="J8" s="63" t="s">
        <v>105</v>
      </c>
      <c r="K8" s="63" t="s">
        <v>107</v>
      </c>
      <c r="L8" s="26" t="s">
        <v>33</v>
      </c>
      <c r="M8" s="77"/>
      <c r="N8" s="24" t="s">
        <v>31</v>
      </c>
      <c r="O8" s="25" t="s">
        <v>34</v>
      </c>
      <c r="P8" s="63" t="s">
        <v>105</v>
      </c>
      <c r="Q8" s="26" t="s">
        <v>32</v>
      </c>
      <c r="R8" s="26" t="s">
        <v>33</v>
      </c>
      <c r="S8" s="77"/>
      <c r="T8" s="24" t="s">
        <v>31</v>
      </c>
      <c r="U8" s="25" t="s">
        <v>34</v>
      </c>
      <c r="V8" s="63" t="s">
        <v>105</v>
      </c>
      <c r="W8" s="26" t="s">
        <v>32</v>
      </c>
      <c r="X8" s="26" t="s">
        <v>33</v>
      </c>
      <c r="Y8" s="77"/>
      <c r="Z8" s="24" t="s">
        <v>31</v>
      </c>
      <c r="AA8" s="25" t="s">
        <v>34</v>
      </c>
      <c r="AB8" s="63" t="s">
        <v>105</v>
      </c>
      <c r="AC8" s="26" t="s">
        <v>32</v>
      </c>
      <c r="AD8" s="26" t="s">
        <v>33</v>
      </c>
      <c r="AE8" s="78"/>
      <c r="AF8" s="20"/>
    </row>
    <row r="9" spans="1:32" ht="14.5" customHeight="1" x14ac:dyDescent="0.35">
      <c r="A9" s="30"/>
      <c r="B9" s="116" t="s">
        <v>60</v>
      </c>
      <c r="C9" s="32">
        <v>1</v>
      </c>
      <c r="D9" s="113" t="str">
        <f>IF('CRITERIA SELECTION'!H7 = "x", "Yes", "No")</f>
        <v>No</v>
      </c>
      <c r="E9" s="128"/>
      <c r="F9" s="131" t="s">
        <v>36</v>
      </c>
      <c r="G9" s="29"/>
      <c r="H9" s="105" t="s">
        <v>137</v>
      </c>
      <c r="I9" s="19">
        <v>1</v>
      </c>
      <c r="J9" s="113" t="str">
        <f>IF('CRITERIA SELECTION'!H12 = "x", "Yes", "No")</f>
        <v>No</v>
      </c>
      <c r="K9" s="128"/>
      <c r="L9" s="110" t="s">
        <v>37</v>
      </c>
      <c r="M9" s="154"/>
      <c r="N9" s="116" t="s">
        <v>144</v>
      </c>
      <c r="O9" s="17">
        <v>1</v>
      </c>
      <c r="P9" s="113" t="str">
        <f>IF('CRITERIA SELECTION'!H27 = "x", "Yes", "No")</f>
        <v>No</v>
      </c>
      <c r="Q9" s="107"/>
      <c r="R9" s="118" t="s">
        <v>95</v>
      </c>
      <c r="S9" s="154" t="s">
        <v>130</v>
      </c>
      <c r="T9" s="116" t="s">
        <v>58</v>
      </c>
      <c r="U9" s="17">
        <v>1</v>
      </c>
      <c r="V9" s="113" t="str">
        <f>IF('CRITERIA SELECTION'!H42 = "x", "Yes", "No")</f>
        <v>No</v>
      </c>
      <c r="W9" s="107"/>
      <c r="X9" s="118" t="s">
        <v>120</v>
      </c>
      <c r="Y9" s="154"/>
      <c r="Z9" s="116" t="s">
        <v>71</v>
      </c>
      <c r="AA9" s="17">
        <v>1</v>
      </c>
      <c r="AB9" s="113" t="str">
        <f>IF('CRITERIA SELECTION'!H49 = "x", "Yes", "No")</f>
        <v>No</v>
      </c>
      <c r="AC9" s="107"/>
      <c r="AD9" s="118" t="s">
        <v>126</v>
      </c>
      <c r="AE9" s="153" t="s">
        <v>130</v>
      </c>
      <c r="AF9" s="20"/>
    </row>
    <row r="10" spans="1:32" ht="14.5" customHeight="1" x14ac:dyDescent="0.35">
      <c r="A10" s="30"/>
      <c r="B10" s="117"/>
      <c r="C10" s="33">
        <v>2</v>
      </c>
      <c r="D10" s="114"/>
      <c r="E10" s="129"/>
      <c r="F10" s="132"/>
      <c r="G10" s="29"/>
      <c r="H10" s="106"/>
      <c r="I10" s="15">
        <v>2</v>
      </c>
      <c r="J10" s="114"/>
      <c r="K10" s="129"/>
      <c r="L10" s="111"/>
      <c r="M10" s="154"/>
      <c r="N10" s="117"/>
      <c r="O10" s="15">
        <v>2</v>
      </c>
      <c r="P10" s="114"/>
      <c r="Q10" s="108"/>
      <c r="R10" s="119"/>
      <c r="S10" s="154"/>
      <c r="T10" s="117"/>
      <c r="U10" s="15">
        <v>2</v>
      </c>
      <c r="V10" s="114"/>
      <c r="W10" s="108"/>
      <c r="X10" s="119"/>
      <c r="Y10" s="154"/>
      <c r="Z10" s="117"/>
      <c r="AA10" s="15">
        <v>2</v>
      </c>
      <c r="AB10" s="114"/>
      <c r="AC10" s="108"/>
      <c r="AD10" s="119"/>
      <c r="AE10" s="153"/>
      <c r="AF10" s="20"/>
    </row>
    <row r="11" spans="1:32" ht="14.5" customHeight="1" x14ac:dyDescent="0.35">
      <c r="A11" s="30"/>
      <c r="B11" s="117"/>
      <c r="C11" s="33">
        <v>3</v>
      </c>
      <c r="D11" s="114"/>
      <c r="E11" s="129"/>
      <c r="F11" s="132"/>
      <c r="G11" s="29"/>
      <c r="H11" s="106"/>
      <c r="I11" s="15">
        <v>3</v>
      </c>
      <c r="J11" s="114"/>
      <c r="K11" s="129"/>
      <c r="L11" s="111"/>
      <c r="M11" s="154"/>
      <c r="N11" s="117"/>
      <c r="O11" s="15">
        <v>3</v>
      </c>
      <c r="P11" s="114"/>
      <c r="Q11" s="108"/>
      <c r="R11" s="119"/>
      <c r="S11" s="154"/>
      <c r="T11" s="117"/>
      <c r="U11" s="15">
        <v>3</v>
      </c>
      <c r="V11" s="114"/>
      <c r="W11" s="108"/>
      <c r="X11" s="119"/>
      <c r="Y11" s="154"/>
      <c r="Z11" s="117"/>
      <c r="AA11" s="15">
        <v>3</v>
      </c>
      <c r="AB11" s="114"/>
      <c r="AC11" s="108"/>
      <c r="AD11" s="119"/>
      <c r="AE11" s="153"/>
      <c r="AF11" s="20"/>
    </row>
    <row r="12" spans="1:32" ht="14.5" customHeight="1" x14ac:dyDescent="0.35">
      <c r="A12" s="30"/>
      <c r="B12" s="117"/>
      <c r="C12" s="33">
        <v>4</v>
      </c>
      <c r="D12" s="114"/>
      <c r="E12" s="129"/>
      <c r="F12" s="132"/>
      <c r="G12" s="29"/>
      <c r="H12" s="106"/>
      <c r="I12" s="15">
        <v>4</v>
      </c>
      <c r="J12" s="114"/>
      <c r="K12" s="129"/>
      <c r="L12" s="111"/>
      <c r="M12" s="154"/>
      <c r="N12" s="117"/>
      <c r="O12" s="15">
        <v>4</v>
      </c>
      <c r="P12" s="114"/>
      <c r="Q12" s="108"/>
      <c r="R12" s="119"/>
      <c r="S12" s="154"/>
      <c r="T12" s="117"/>
      <c r="U12" s="15">
        <v>4</v>
      </c>
      <c r="V12" s="114"/>
      <c r="W12" s="108"/>
      <c r="X12" s="119"/>
      <c r="Y12" s="154"/>
      <c r="Z12" s="117"/>
      <c r="AA12" s="15">
        <v>4</v>
      </c>
      <c r="AB12" s="114"/>
      <c r="AC12" s="108"/>
      <c r="AD12" s="119"/>
      <c r="AE12" s="153"/>
      <c r="AF12" s="20"/>
    </row>
    <row r="13" spans="1:32" ht="14.5" customHeight="1" x14ac:dyDescent="0.35">
      <c r="A13" s="30"/>
      <c r="B13" s="117"/>
      <c r="C13" s="33">
        <v>5</v>
      </c>
      <c r="D13" s="115"/>
      <c r="E13" s="130"/>
      <c r="F13" s="132"/>
      <c r="G13" s="29"/>
      <c r="H13" s="106"/>
      <c r="I13" s="15">
        <v>5</v>
      </c>
      <c r="J13" s="115"/>
      <c r="K13" s="130"/>
      <c r="L13" s="111"/>
      <c r="M13" s="154"/>
      <c r="N13" s="117"/>
      <c r="O13" s="15">
        <v>5</v>
      </c>
      <c r="P13" s="115"/>
      <c r="Q13" s="109"/>
      <c r="R13" s="119"/>
      <c r="S13" s="154"/>
      <c r="T13" s="117"/>
      <c r="U13" s="15">
        <v>5</v>
      </c>
      <c r="V13" s="115"/>
      <c r="W13" s="109"/>
      <c r="X13" s="119"/>
      <c r="Y13" s="154"/>
      <c r="Z13" s="117"/>
      <c r="AA13" s="15">
        <v>5</v>
      </c>
      <c r="AB13" s="115"/>
      <c r="AC13" s="109"/>
      <c r="AD13" s="119"/>
      <c r="AE13" s="153"/>
      <c r="AF13" s="20"/>
    </row>
    <row r="14" spans="1:32" ht="14.5" x14ac:dyDescent="0.35">
      <c r="A14" s="30"/>
      <c r="B14" s="47"/>
      <c r="C14" s="48"/>
      <c r="D14" s="48"/>
      <c r="E14" s="48"/>
      <c r="F14" s="48"/>
      <c r="G14" s="29"/>
      <c r="H14" s="18"/>
      <c r="I14" s="16"/>
      <c r="J14" s="16"/>
      <c r="K14" s="16"/>
      <c r="L14" s="16"/>
      <c r="M14" s="77"/>
      <c r="N14" s="47"/>
      <c r="O14" s="48"/>
      <c r="P14" s="48"/>
      <c r="Q14" s="48"/>
      <c r="R14" s="48"/>
      <c r="S14" s="77"/>
      <c r="T14" s="47"/>
      <c r="U14" s="48"/>
      <c r="V14" s="48"/>
      <c r="W14" s="48"/>
      <c r="X14" s="48"/>
      <c r="Y14" s="77"/>
      <c r="Z14" s="47"/>
      <c r="AA14" s="48"/>
      <c r="AB14" s="48"/>
      <c r="AC14" s="48"/>
      <c r="AD14" s="48"/>
      <c r="AE14" s="78"/>
      <c r="AF14" s="20"/>
    </row>
    <row r="15" spans="1:32" ht="14.5" customHeight="1" x14ac:dyDescent="0.35">
      <c r="A15" s="30"/>
      <c r="B15" s="117" t="s">
        <v>74</v>
      </c>
      <c r="C15" s="15">
        <v>1</v>
      </c>
      <c r="D15" s="113" t="str">
        <f>IF('CRITERIA SELECTION'!H8 = "x", "Yes", "No")</f>
        <v>No</v>
      </c>
      <c r="E15" s="128"/>
      <c r="F15" s="133" t="s">
        <v>7</v>
      </c>
      <c r="G15" s="29"/>
      <c r="H15" s="105" t="s">
        <v>131</v>
      </c>
      <c r="I15" s="19">
        <v>1</v>
      </c>
      <c r="J15" s="113" t="str">
        <f>IF('CRITERIA SELECTION'!H12 = "x", "Yes", "No")</f>
        <v>No</v>
      </c>
      <c r="K15" s="128"/>
      <c r="L15" s="110" t="s">
        <v>37</v>
      </c>
      <c r="M15" s="154"/>
      <c r="N15" s="105" t="s">
        <v>145</v>
      </c>
      <c r="O15" s="19">
        <v>1</v>
      </c>
      <c r="P15" s="113" t="str">
        <f>IF('CRITERIA SELECTION'!H28 = "x", "Yes", "No")</f>
        <v>No</v>
      </c>
      <c r="Q15" s="107"/>
      <c r="R15" s="118" t="s">
        <v>96</v>
      </c>
      <c r="S15" s="154" t="s">
        <v>130</v>
      </c>
      <c r="T15" s="105" t="s">
        <v>57</v>
      </c>
      <c r="U15" s="19">
        <v>1</v>
      </c>
      <c r="V15" s="113" t="str">
        <f>IF('CRITERIA SELECTION'!H42 = "x", "Yes", "No")</f>
        <v>No</v>
      </c>
      <c r="W15" s="107"/>
      <c r="X15" s="118" t="s">
        <v>121</v>
      </c>
      <c r="Y15" s="154"/>
      <c r="Z15" s="105" t="s">
        <v>68</v>
      </c>
      <c r="AA15" s="19">
        <v>1</v>
      </c>
      <c r="AB15" s="113" t="str">
        <f>IF('CRITERIA SELECTION'!H50 = "x", "Yes", "No")</f>
        <v>No</v>
      </c>
      <c r="AC15" s="107"/>
      <c r="AD15" s="118" t="s">
        <v>127</v>
      </c>
      <c r="AE15" s="153" t="s">
        <v>130</v>
      </c>
      <c r="AF15" s="20"/>
    </row>
    <row r="16" spans="1:32" ht="14.5" customHeight="1" x14ac:dyDescent="0.35">
      <c r="A16" s="30"/>
      <c r="B16" s="117"/>
      <c r="C16" s="15">
        <v>2</v>
      </c>
      <c r="D16" s="114"/>
      <c r="E16" s="129"/>
      <c r="F16" s="133"/>
      <c r="G16" s="29"/>
      <c r="H16" s="106"/>
      <c r="I16" s="15">
        <v>2</v>
      </c>
      <c r="J16" s="114"/>
      <c r="K16" s="129"/>
      <c r="L16" s="111"/>
      <c r="M16" s="154"/>
      <c r="N16" s="106"/>
      <c r="O16" s="15">
        <v>2</v>
      </c>
      <c r="P16" s="114"/>
      <c r="Q16" s="108"/>
      <c r="R16" s="119"/>
      <c r="S16" s="154"/>
      <c r="T16" s="106"/>
      <c r="U16" s="15">
        <v>2</v>
      </c>
      <c r="V16" s="114"/>
      <c r="W16" s="108"/>
      <c r="X16" s="119"/>
      <c r="Y16" s="154"/>
      <c r="Z16" s="106"/>
      <c r="AA16" s="15">
        <v>2</v>
      </c>
      <c r="AB16" s="114"/>
      <c r="AC16" s="108"/>
      <c r="AD16" s="119"/>
      <c r="AE16" s="153"/>
      <c r="AF16" s="20"/>
    </row>
    <row r="17" spans="1:32" ht="14.5" customHeight="1" x14ac:dyDescent="0.35">
      <c r="A17" s="30"/>
      <c r="B17" s="117"/>
      <c r="C17" s="15">
        <v>3</v>
      </c>
      <c r="D17" s="114"/>
      <c r="E17" s="129"/>
      <c r="F17" s="133"/>
      <c r="G17" s="29"/>
      <c r="H17" s="106"/>
      <c r="I17" s="15">
        <v>3</v>
      </c>
      <c r="J17" s="114"/>
      <c r="K17" s="129"/>
      <c r="L17" s="111"/>
      <c r="M17" s="154"/>
      <c r="N17" s="106"/>
      <c r="O17" s="15">
        <v>3</v>
      </c>
      <c r="P17" s="114"/>
      <c r="Q17" s="108"/>
      <c r="R17" s="119"/>
      <c r="S17" s="154"/>
      <c r="T17" s="106"/>
      <c r="U17" s="15">
        <v>3</v>
      </c>
      <c r="V17" s="114"/>
      <c r="W17" s="108"/>
      <c r="X17" s="119"/>
      <c r="Y17" s="154"/>
      <c r="Z17" s="106"/>
      <c r="AA17" s="15">
        <v>3</v>
      </c>
      <c r="AB17" s="114"/>
      <c r="AC17" s="108"/>
      <c r="AD17" s="119"/>
      <c r="AE17" s="153"/>
      <c r="AF17" s="20"/>
    </row>
    <row r="18" spans="1:32" ht="14.5" customHeight="1" x14ac:dyDescent="0.35">
      <c r="A18" s="30"/>
      <c r="B18" s="117"/>
      <c r="C18" s="15">
        <v>4</v>
      </c>
      <c r="D18" s="114"/>
      <c r="E18" s="129"/>
      <c r="F18" s="133"/>
      <c r="G18" s="29"/>
      <c r="H18" s="106"/>
      <c r="I18" s="15">
        <v>4</v>
      </c>
      <c r="J18" s="114"/>
      <c r="K18" s="129"/>
      <c r="L18" s="111"/>
      <c r="M18" s="154"/>
      <c r="N18" s="106"/>
      <c r="O18" s="15">
        <v>4</v>
      </c>
      <c r="P18" s="114"/>
      <c r="Q18" s="108"/>
      <c r="R18" s="119"/>
      <c r="S18" s="154"/>
      <c r="T18" s="106"/>
      <c r="U18" s="15">
        <v>4</v>
      </c>
      <c r="V18" s="114"/>
      <c r="W18" s="108"/>
      <c r="X18" s="119"/>
      <c r="Y18" s="154"/>
      <c r="Z18" s="106"/>
      <c r="AA18" s="15">
        <v>4</v>
      </c>
      <c r="AB18" s="114"/>
      <c r="AC18" s="108"/>
      <c r="AD18" s="119"/>
      <c r="AE18" s="153"/>
      <c r="AF18" s="20"/>
    </row>
    <row r="19" spans="1:32" ht="14.5" customHeight="1" x14ac:dyDescent="0.35">
      <c r="A19" s="30"/>
      <c r="B19" s="117"/>
      <c r="C19" s="15">
        <v>5</v>
      </c>
      <c r="D19" s="115"/>
      <c r="E19" s="130"/>
      <c r="F19" s="133"/>
      <c r="G19" s="29"/>
      <c r="H19" s="106"/>
      <c r="I19" s="15">
        <v>5</v>
      </c>
      <c r="J19" s="115"/>
      <c r="K19" s="130"/>
      <c r="L19" s="111"/>
      <c r="M19" s="154"/>
      <c r="N19" s="106"/>
      <c r="O19" s="15">
        <v>5</v>
      </c>
      <c r="P19" s="115"/>
      <c r="Q19" s="109"/>
      <c r="R19" s="119"/>
      <c r="S19" s="154"/>
      <c r="T19" s="106"/>
      <c r="U19" s="15">
        <v>5</v>
      </c>
      <c r="V19" s="115"/>
      <c r="W19" s="109"/>
      <c r="X19" s="119"/>
      <c r="Y19" s="154"/>
      <c r="Z19" s="106"/>
      <c r="AA19" s="15">
        <v>5</v>
      </c>
      <c r="AB19" s="115"/>
      <c r="AC19" s="109"/>
      <c r="AD19" s="119"/>
      <c r="AE19" s="153"/>
      <c r="AF19" s="20"/>
    </row>
    <row r="20" spans="1:32" ht="14.5" x14ac:dyDescent="0.35">
      <c r="A20" s="30"/>
      <c r="B20" s="47"/>
      <c r="C20" s="48"/>
      <c r="D20" s="48"/>
      <c r="E20" s="48"/>
      <c r="F20" s="48"/>
      <c r="G20" s="29"/>
      <c r="H20" s="18"/>
      <c r="I20" s="16"/>
      <c r="J20" s="16"/>
      <c r="K20" s="16"/>
      <c r="L20" s="16"/>
      <c r="M20" s="77"/>
      <c r="N20" s="47"/>
      <c r="O20" s="48"/>
      <c r="P20" s="48"/>
      <c r="Q20" s="48"/>
      <c r="R20" s="48"/>
      <c r="S20" s="77"/>
      <c r="T20" s="47"/>
      <c r="U20" s="48"/>
      <c r="V20" s="48"/>
      <c r="W20" s="48"/>
      <c r="X20" s="48"/>
      <c r="Y20" s="77"/>
      <c r="Z20" s="47"/>
      <c r="AA20" s="48"/>
      <c r="AB20" s="48"/>
      <c r="AC20" s="48"/>
      <c r="AD20" s="48"/>
      <c r="AE20" s="78"/>
      <c r="AF20" s="20"/>
    </row>
    <row r="21" spans="1:32" ht="14.5" customHeight="1" x14ac:dyDescent="0.35">
      <c r="A21" s="30"/>
      <c r="B21" s="106" t="s">
        <v>61</v>
      </c>
      <c r="C21" s="15">
        <v>1</v>
      </c>
      <c r="D21" s="134" t="str">
        <f>IF('CRITERIA SELECTION'!H9 = "x", "Yes", "No")</f>
        <v>No</v>
      </c>
      <c r="E21" s="124"/>
      <c r="F21" s="111" t="s">
        <v>92</v>
      </c>
      <c r="G21" s="29"/>
      <c r="H21" s="139" t="s">
        <v>9</v>
      </c>
      <c r="I21" s="15">
        <v>1</v>
      </c>
      <c r="J21" s="113" t="str">
        <f>IF('CRITERIA SELECTION'!H12 = "x", "Yes", "No")</f>
        <v>No</v>
      </c>
      <c r="K21" s="142" t="str">
        <f>IF(OR(K9="",K15=""),"",IF((K15-K9)&lt;0,0,K15-K9+1))</f>
        <v/>
      </c>
      <c r="L21" s="145" t="s">
        <v>138</v>
      </c>
      <c r="M21" s="154" t="s">
        <v>130</v>
      </c>
      <c r="N21" s="105" t="s">
        <v>64</v>
      </c>
      <c r="O21" s="19">
        <v>1</v>
      </c>
      <c r="P21" s="113" t="str">
        <f>IF('CRITERIA SELECTION'!H29 = "x", "Yes", "No")</f>
        <v>No</v>
      </c>
      <c r="Q21" s="107"/>
      <c r="R21" s="110" t="s">
        <v>109</v>
      </c>
      <c r="S21" s="154" t="s">
        <v>130</v>
      </c>
      <c r="T21" s="105" t="s">
        <v>67</v>
      </c>
      <c r="U21" s="19">
        <v>1</v>
      </c>
      <c r="V21" s="113" t="str">
        <f>IF('CRITERIA SELECTION'!H42 = "x", "Yes", "No")</f>
        <v>No</v>
      </c>
      <c r="W21" s="150" t="str">
        <f>IFERROR(AVERAGE(W9,W15),"")</f>
        <v/>
      </c>
      <c r="X21" s="118" t="s">
        <v>122</v>
      </c>
      <c r="Y21" s="154" t="s">
        <v>130</v>
      </c>
      <c r="Z21" s="105" t="s">
        <v>70</v>
      </c>
      <c r="AA21" s="19">
        <v>1</v>
      </c>
      <c r="AB21" s="113" t="str">
        <f>IF('CRITERIA SELECTION'!H51 = "x", "Yes", "No")</f>
        <v>No</v>
      </c>
      <c r="AC21" s="107"/>
      <c r="AD21" s="110" t="s">
        <v>128</v>
      </c>
      <c r="AE21" s="153" t="s">
        <v>130</v>
      </c>
      <c r="AF21" s="20"/>
    </row>
    <row r="22" spans="1:32" ht="14.5" customHeight="1" x14ac:dyDescent="0.35">
      <c r="A22" s="30"/>
      <c r="B22" s="106"/>
      <c r="C22" s="15">
        <v>2</v>
      </c>
      <c r="D22" s="135"/>
      <c r="E22" s="125"/>
      <c r="F22" s="111"/>
      <c r="G22" s="29"/>
      <c r="H22" s="140"/>
      <c r="I22" s="15">
        <v>2</v>
      </c>
      <c r="J22" s="114"/>
      <c r="K22" s="143"/>
      <c r="L22" s="146"/>
      <c r="M22" s="154"/>
      <c r="N22" s="106"/>
      <c r="O22" s="15">
        <v>2</v>
      </c>
      <c r="P22" s="114"/>
      <c r="Q22" s="108"/>
      <c r="R22" s="111"/>
      <c r="S22" s="154"/>
      <c r="T22" s="106"/>
      <c r="U22" s="15">
        <v>2</v>
      </c>
      <c r="V22" s="114"/>
      <c r="W22" s="151"/>
      <c r="X22" s="119"/>
      <c r="Y22" s="154"/>
      <c r="Z22" s="106"/>
      <c r="AA22" s="15">
        <v>2</v>
      </c>
      <c r="AB22" s="114"/>
      <c r="AC22" s="108"/>
      <c r="AD22" s="111"/>
      <c r="AE22" s="153"/>
      <c r="AF22" s="20"/>
    </row>
    <row r="23" spans="1:32" ht="14.5" customHeight="1" x14ac:dyDescent="0.35">
      <c r="A23" s="30"/>
      <c r="B23" s="106"/>
      <c r="C23" s="15">
        <v>3</v>
      </c>
      <c r="D23" s="135"/>
      <c r="E23" s="125"/>
      <c r="F23" s="111"/>
      <c r="G23" s="29"/>
      <c r="H23" s="140"/>
      <c r="I23" s="15">
        <v>3</v>
      </c>
      <c r="J23" s="114"/>
      <c r="K23" s="143"/>
      <c r="L23" s="146"/>
      <c r="M23" s="154"/>
      <c r="N23" s="106"/>
      <c r="O23" s="15">
        <v>3</v>
      </c>
      <c r="P23" s="114"/>
      <c r="Q23" s="108"/>
      <c r="R23" s="111"/>
      <c r="S23" s="154"/>
      <c r="T23" s="106"/>
      <c r="U23" s="15">
        <v>3</v>
      </c>
      <c r="V23" s="114"/>
      <c r="W23" s="151"/>
      <c r="X23" s="119"/>
      <c r="Y23" s="154"/>
      <c r="Z23" s="106"/>
      <c r="AA23" s="15">
        <v>3</v>
      </c>
      <c r="AB23" s="114"/>
      <c r="AC23" s="108"/>
      <c r="AD23" s="111"/>
      <c r="AE23" s="153"/>
      <c r="AF23" s="20"/>
    </row>
    <row r="24" spans="1:32" ht="14.5" customHeight="1" x14ac:dyDescent="0.35">
      <c r="A24" s="30"/>
      <c r="B24" s="106"/>
      <c r="C24" s="15">
        <v>4</v>
      </c>
      <c r="D24" s="135"/>
      <c r="E24" s="125"/>
      <c r="F24" s="111"/>
      <c r="G24" s="29"/>
      <c r="H24" s="140"/>
      <c r="I24" s="15">
        <v>4</v>
      </c>
      <c r="J24" s="114"/>
      <c r="K24" s="143"/>
      <c r="L24" s="146"/>
      <c r="M24" s="154"/>
      <c r="N24" s="106"/>
      <c r="O24" s="15">
        <v>4</v>
      </c>
      <c r="P24" s="114"/>
      <c r="Q24" s="108"/>
      <c r="R24" s="111"/>
      <c r="S24" s="154"/>
      <c r="T24" s="106"/>
      <c r="U24" s="15">
        <v>4</v>
      </c>
      <c r="V24" s="114"/>
      <c r="W24" s="151"/>
      <c r="X24" s="119"/>
      <c r="Y24" s="154"/>
      <c r="Z24" s="106"/>
      <c r="AA24" s="15">
        <v>4</v>
      </c>
      <c r="AB24" s="114"/>
      <c r="AC24" s="108"/>
      <c r="AD24" s="111"/>
      <c r="AE24" s="153"/>
      <c r="AF24" s="20"/>
    </row>
    <row r="25" spans="1:32" ht="14.5" customHeight="1" thickBot="1" x14ac:dyDescent="0.4">
      <c r="A25" s="30"/>
      <c r="B25" s="123"/>
      <c r="C25" s="39">
        <v>5</v>
      </c>
      <c r="D25" s="136"/>
      <c r="E25" s="126"/>
      <c r="F25" s="127"/>
      <c r="G25" s="29"/>
      <c r="H25" s="141"/>
      <c r="I25" s="19">
        <v>5</v>
      </c>
      <c r="J25" s="115"/>
      <c r="K25" s="144"/>
      <c r="L25" s="147"/>
      <c r="M25" s="154"/>
      <c r="N25" s="106"/>
      <c r="O25" s="15">
        <v>5</v>
      </c>
      <c r="P25" s="115"/>
      <c r="Q25" s="109"/>
      <c r="R25" s="111"/>
      <c r="S25" s="154"/>
      <c r="T25" s="106"/>
      <c r="U25" s="15">
        <v>5</v>
      </c>
      <c r="V25" s="115"/>
      <c r="W25" s="152"/>
      <c r="X25" s="119"/>
      <c r="Y25" s="154"/>
      <c r="Z25" s="106"/>
      <c r="AA25" s="15">
        <v>5</v>
      </c>
      <c r="AB25" s="115"/>
      <c r="AC25" s="109"/>
      <c r="AD25" s="111"/>
      <c r="AE25" s="153"/>
      <c r="AF25" s="20"/>
    </row>
    <row r="26" spans="1:32" ht="14.5" customHeight="1" thickTop="1" x14ac:dyDescent="0.35">
      <c r="B26" s="34"/>
      <c r="G26" s="30"/>
      <c r="H26" s="47"/>
      <c r="I26" s="48"/>
      <c r="J26" s="48"/>
      <c r="K26" s="48"/>
      <c r="L26" s="48"/>
      <c r="M26" s="77"/>
      <c r="N26" s="47"/>
      <c r="O26" s="48"/>
      <c r="P26" s="48"/>
      <c r="Q26" s="48"/>
      <c r="R26" s="48"/>
      <c r="S26" s="77"/>
      <c r="T26" s="71"/>
      <c r="U26" s="72"/>
      <c r="V26" s="72"/>
      <c r="W26" s="72"/>
      <c r="X26" s="73"/>
      <c r="Y26" s="77"/>
      <c r="Z26" s="47"/>
      <c r="AA26" s="48"/>
      <c r="AB26" s="48"/>
      <c r="AC26" s="48"/>
      <c r="AD26" s="48"/>
      <c r="AE26" s="78"/>
      <c r="AF26" s="20"/>
    </row>
    <row r="27" spans="1:32" ht="14.5" customHeight="1" x14ac:dyDescent="0.35">
      <c r="B27" s="34"/>
      <c r="G27" s="30"/>
      <c r="H27" s="105" t="s">
        <v>139</v>
      </c>
      <c r="I27" s="19">
        <v>1</v>
      </c>
      <c r="J27" s="113" t="str">
        <f>IF('CRITERIA SELECTION'!H13 = "x", "Yes", "No")</f>
        <v>No</v>
      </c>
      <c r="K27" s="128"/>
      <c r="L27" s="137" t="s">
        <v>38</v>
      </c>
      <c r="M27" s="154"/>
      <c r="N27" s="105" t="s">
        <v>53</v>
      </c>
      <c r="O27" s="19">
        <v>1</v>
      </c>
      <c r="P27" s="113" t="str">
        <f>IF('CRITERIA SELECTION'!H30 = "x", "Yes", "No")</f>
        <v>No</v>
      </c>
      <c r="Q27" s="107"/>
      <c r="R27" s="110" t="s">
        <v>110</v>
      </c>
      <c r="S27" s="154" t="s">
        <v>130</v>
      </c>
      <c r="T27" s="105" t="s">
        <v>119</v>
      </c>
      <c r="U27" s="19">
        <v>1</v>
      </c>
      <c r="V27" s="113" t="str">
        <f>IF('CRITERIA SELECTION'!H43 = "x", "Yes", "No")</f>
        <v>No</v>
      </c>
      <c r="W27" s="107"/>
      <c r="X27" s="110" t="s">
        <v>123</v>
      </c>
      <c r="Y27" s="154"/>
      <c r="Z27" s="105" t="s">
        <v>50</v>
      </c>
      <c r="AA27" s="19">
        <v>1</v>
      </c>
      <c r="AB27" s="113" t="str">
        <f>IF('CRITERIA SELECTION'!H52 = "x", "Yes", "No")</f>
        <v>No</v>
      </c>
      <c r="AC27" s="107"/>
      <c r="AD27" s="110" t="s">
        <v>129</v>
      </c>
      <c r="AE27" s="153" t="s">
        <v>130</v>
      </c>
      <c r="AF27" s="20"/>
    </row>
    <row r="28" spans="1:32" ht="16" customHeight="1" x14ac:dyDescent="0.4">
      <c r="C28" s="35"/>
      <c r="D28" s="35"/>
      <c r="G28" s="30"/>
      <c r="H28" s="106"/>
      <c r="I28" s="15">
        <v>2</v>
      </c>
      <c r="J28" s="114"/>
      <c r="K28" s="129"/>
      <c r="L28" s="138"/>
      <c r="M28" s="154"/>
      <c r="N28" s="106"/>
      <c r="O28" s="15">
        <v>2</v>
      </c>
      <c r="P28" s="114"/>
      <c r="Q28" s="108"/>
      <c r="R28" s="111"/>
      <c r="S28" s="154"/>
      <c r="T28" s="106"/>
      <c r="U28" s="15">
        <v>2</v>
      </c>
      <c r="V28" s="114"/>
      <c r="W28" s="108"/>
      <c r="X28" s="111"/>
      <c r="Y28" s="154"/>
      <c r="Z28" s="106"/>
      <c r="AA28" s="15">
        <v>2</v>
      </c>
      <c r="AB28" s="114"/>
      <c r="AC28" s="108"/>
      <c r="AD28" s="111"/>
      <c r="AE28" s="153"/>
      <c r="AF28" s="20"/>
    </row>
    <row r="29" spans="1:32" ht="14.5" customHeight="1" x14ac:dyDescent="0.35">
      <c r="B29" s="36"/>
      <c r="C29" s="37"/>
      <c r="D29" s="37"/>
      <c r="G29" s="30"/>
      <c r="H29" s="106"/>
      <c r="I29" s="15">
        <v>3</v>
      </c>
      <c r="J29" s="114"/>
      <c r="K29" s="129"/>
      <c r="L29" s="138"/>
      <c r="M29" s="154"/>
      <c r="N29" s="106"/>
      <c r="O29" s="15">
        <v>3</v>
      </c>
      <c r="P29" s="114"/>
      <c r="Q29" s="108"/>
      <c r="R29" s="111"/>
      <c r="S29" s="154"/>
      <c r="T29" s="106"/>
      <c r="U29" s="15">
        <v>3</v>
      </c>
      <c r="V29" s="114"/>
      <c r="W29" s="108"/>
      <c r="X29" s="111"/>
      <c r="Y29" s="154"/>
      <c r="Z29" s="106"/>
      <c r="AA29" s="15">
        <v>3</v>
      </c>
      <c r="AB29" s="114"/>
      <c r="AC29" s="108"/>
      <c r="AD29" s="111"/>
      <c r="AE29" s="153"/>
      <c r="AF29" s="20"/>
    </row>
    <row r="30" spans="1:32" ht="14.5" customHeight="1" x14ac:dyDescent="0.35">
      <c r="B30" s="36"/>
      <c r="C30" s="37"/>
      <c r="D30" s="37"/>
      <c r="G30" s="30"/>
      <c r="H30" s="106"/>
      <c r="I30" s="15">
        <v>4</v>
      </c>
      <c r="J30" s="114"/>
      <c r="K30" s="129"/>
      <c r="L30" s="138"/>
      <c r="M30" s="154"/>
      <c r="N30" s="106"/>
      <c r="O30" s="15">
        <v>4</v>
      </c>
      <c r="P30" s="114"/>
      <c r="Q30" s="108"/>
      <c r="R30" s="111"/>
      <c r="S30" s="154"/>
      <c r="T30" s="106"/>
      <c r="U30" s="15">
        <v>4</v>
      </c>
      <c r="V30" s="114"/>
      <c r="W30" s="108"/>
      <c r="X30" s="111"/>
      <c r="Y30" s="154"/>
      <c r="Z30" s="106"/>
      <c r="AA30" s="15">
        <v>4</v>
      </c>
      <c r="AB30" s="114"/>
      <c r="AC30" s="108"/>
      <c r="AD30" s="111"/>
      <c r="AE30" s="153"/>
      <c r="AF30" s="20"/>
    </row>
    <row r="31" spans="1:32" ht="14.5" customHeight="1" x14ac:dyDescent="0.35">
      <c r="C31" s="38"/>
      <c r="D31" s="38"/>
      <c r="G31" s="30"/>
      <c r="H31" s="106"/>
      <c r="I31" s="15">
        <v>5</v>
      </c>
      <c r="J31" s="115"/>
      <c r="K31" s="130"/>
      <c r="L31" s="138"/>
      <c r="M31" s="154"/>
      <c r="N31" s="106"/>
      <c r="O31" s="15">
        <v>5</v>
      </c>
      <c r="P31" s="115"/>
      <c r="Q31" s="109"/>
      <c r="R31" s="111"/>
      <c r="S31" s="154"/>
      <c r="T31" s="106"/>
      <c r="U31" s="15">
        <v>5</v>
      </c>
      <c r="V31" s="115"/>
      <c r="W31" s="109"/>
      <c r="X31" s="111"/>
      <c r="Y31" s="154"/>
      <c r="Z31" s="106"/>
      <c r="AA31" s="15">
        <v>5</v>
      </c>
      <c r="AB31" s="115"/>
      <c r="AC31" s="109"/>
      <c r="AD31" s="111"/>
      <c r="AE31" s="153"/>
      <c r="AF31" s="20"/>
    </row>
    <row r="32" spans="1:32" ht="14.5" x14ac:dyDescent="0.35">
      <c r="C32" s="38"/>
      <c r="D32" s="38"/>
      <c r="G32" s="30"/>
      <c r="H32" s="18"/>
      <c r="I32" s="16"/>
      <c r="J32" s="16"/>
      <c r="K32" s="16"/>
      <c r="L32" s="16"/>
      <c r="M32" s="77"/>
      <c r="N32" s="47"/>
      <c r="O32" s="48"/>
      <c r="P32" s="48"/>
      <c r="Q32" s="48"/>
      <c r="R32" s="48"/>
      <c r="S32" s="77"/>
      <c r="T32" s="47"/>
      <c r="U32" s="48"/>
      <c r="V32" s="48"/>
      <c r="W32" s="48"/>
      <c r="X32" s="48"/>
      <c r="Y32" s="77"/>
      <c r="Z32" s="47"/>
      <c r="AA32" s="48"/>
      <c r="AB32" s="48"/>
      <c r="AC32" s="48"/>
      <c r="AD32" s="48"/>
      <c r="AE32" s="78"/>
      <c r="AF32" s="20"/>
    </row>
    <row r="33" spans="2:32" ht="14.5" customHeight="1" x14ac:dyDescent="0.35">
      <c r="C33" s="40"/>
      <c r="D33" s="40"/>
      <c r="G33" s="30"/>
      <c r="H33" s="105" t="s">
        <v>132</v>
      </c>
      <c r="I33" s="19">
        <v>1</v>
      </c>
      <c r="J33" s="113" t="str">
        <f>IF('CRITERIA SELECTION'!H13 = "x", "Yes", "No")</f>
        <v>No</v>
      </c>
      <c r="K33" s="128"/>
      <c r="L33" s="137" t="s">
        <v>38</v>
      </c>
      <c r="M33" s="154"/>
      <c r="N33" s="105" t="s">
        <v>65</v>
      </c>
      <c r="O33" s="19">
        <v>1</v>
      </c>
      <c r="P33" s="113" t="str">
        <f>IF('CRITERIA SELECTION'!H31 = "x", "Yes", "No")</f>
        <v>No</v>
      </c>
      <c r="Q33" s="107"/>
      <c r="R33" s="110" t="s">
        <v>111</v>
      </c>
      <c r="S33" s="154" t="s">
        <v>130</v>
      </c>
      <c r="T33" s="105" t="s">
        <v>48</v>
      </c>
      <c r="U33" s="19">
        <v>1</v>
      </c>
      <c r="V33" s="113" t="str">
        <f>IF('CRITERIA SELECTION'!H43 = "x", "Yes", "No")</f>
        <v>No</v>
      </c>
      <c r="W33" s="150" t="str">
        <f>IFERROR(AVERAGE(W21,W27),"")</f>
        <v/>
      </c>
      <c r="X33" s="118" t="s">
        <v>124</v>
      </c>
      <c r="Y33" s="154" t="s">
        <v>130</v>
      </c>
      <c r="Z33" s="105" t="s">
        <v>51</v>
      </c>
      <c r="AA33" s="19">
        <v>1</v>
      </c>
      <c r="AB33" s="113" t="str">
        <f>IF('CRITERIA SELECTION'!H53 = "x", "Yes", "No")</f>
        <v>No</v>
      </c>
      <c r="AC33" s="107"/>
      <c r="AD33" s="110" t="s">
        <v>129</v>
      </c>
      <c r="AE33" s="153" t="s">
        <v>130</v>
      </c>
      <c r="AF33" s="20"/>
    </row>
    <row r="34" spans="2:32" ht="16" customHeight="1" x14ac:dyDescent="0.4">
      <c r="C34" s="35"/>
      <c r="D34" s="35"/>
      <c r="G34" s="30"/>
      <c r="H34" s="106"/>
      <c r="I34" s="15">
        <v>2</v>
      </c>
      <c r="J34" s="114"/>
      <c r="K34" s="129"/>
      <c r="L34" s="138"/>
      <c r="M34" s="154"/>
      <c r="N34" s="106"/>
      <c r="O34" s="15">
        <v>2</v>
      </c>
      <c r="P34" s="114"/>
      <c r="Q34" s="108"/>
      <c r="R34" s="111"/>
      <c r="S34" s="154"/>
      <c r="T34" s="106"/>
      <c r="U34" s="15">
        <v>2</v>
      </c>
      <c r="V34" s="114"/>
      <c r="W34" s="151"/>
      <c r="X34" s="119"/>
      <c r="Y34" s="154"/>
      <c r="Z34" s="106"/>
      <c r="AA34" s="15">
        <v>2</v>
      </c>
      <c r="AB34" s="114"/>
      <c r="AC34" s="108"/>
      <c r="AD34" s="111"/>
      <c r="AE34" s="153"/>
      <c r="AF34" s="20"/>
    </row>
    <row r="35" spans="2:32" ht="14.5" customHeight="1" x14ac:dyDescent="0.35">
      <c r="B35" s="36"/>
      <c r="C35" s="37"/>
      <c r="D35" s="37"/>
      <c r="G35" s="30"/>
      <c r="H35" s="106"/>
      <c r="I35" s="15">
        <v>3</v>
      </c>
      <c r="J35" s="114"/>
      <c r="K35" s="129"/>
      <c r="L35" s="138"/>
      <c r="M35" s="154"/>
      <c r="N35" s="106"/>
      <c r="O35" s="15">
        <v>3</v>
      </c>
      <c r="P35" s="114"/>
      <c r="Q35" s="108"/>
      <c r="R35" s="111"/>
      <c r="S35" s="154"/>
      <c r="T35" s="106"/>
      <c r="U35" s="15">
        <v>3</v>
      </c>
      <c r="V35" s="114"/>
      <c r="W35" s="151"/>
      <c r="X35" s="119"/>
      <c r="Y35" s="154"/>
      <c r="Z35" s="106"/>
      <c r="AA35" s="15">
        <v>3</v>
      </c>
      <c r="AB35" s="114"/>
      <c r="AC35" s="108"/>
      <c r="AD35" s="111"/>
      <c r="AE35" s="153"/>
      <c r="AF35" s="20"/>
    </row>
    <row r="36" spans="2:32" ht="14.5" customHeight="1" x14ac:dyDescent="0.35">
      <c r="B36" s="36"/>
      <c r="C36" s="38"/>
      <c r="D36" s="38"/>
      <c r="G36" s="30"/>
      <c r="H36" s="106"/>
      <c r="I36" s="15">
        <v>4</v>
      </c>
      <c r="J36" s="114"/>
      <c r="K36" s="129"/>
      <c r="L36" s="138"/>
      <c r="M36" s="154"/>
      <c r="N36" s="106"/>
      <c r="O36" s="15">
        <v>4</v>
      </c>
      <c r="P36" s="114"/>
      <c r="Q36" s="108"/>
      <c r="R36" s="111"/>
      <c r="S36" s="154"/>
      <c r="T36" s="106"/>
      <c r="U36" s="15">
        <v>4</v>
      </c>
      <c r="V36" s="114"/>
      <c r="W36" s="151"/>
      <c r="X36" s="119"/>
      <c r="Y36" s="154"/>
      <c r="Z36" s="106"/>
      <c r="AA36" s="15">
        <v>4</v>
      </c>
      <c r="AB36" s="114"/>
      <c r="AC36" s="108"/>
      <c r="AD36" s="111"/>
      <c r="AE36" s="153"/>
      <c r="AF36" s="20"/>
    </row>
    <row r="37" spans="2:32" ht="14.5" customHeight="1" x14ac:dyDescent="0.35">
      <c r="C37" s="41"/>
      <c r="D37" s="41"/>
      <c r="G37" s="30"/>
      <c r="H37" s="106"/>
      <c r="I37" s="15">
        <v>5</v>
      </c>
      <c r="J37" s="115"/>
      <c r="K37" s="130"/>
      <c r="L37" s="138"/>
      <c r="M37" s="154"/>
      <c r="N37" s="106"/>
      <c r="O37" s="15">
        <v>5</v>
      </c>
      <c r="P37" s="115"/>
      <c r="Q37" s="109"/>
      <c r="R37" s="111"/>
      <c r="S37" s="154"/>
      <c r="T37" s="106"/>
      <c r="U37" s="15">
        <v>5</v>
      </c>
      <c r="V37" s="115"/>
      <c r="W37" s="152"/>
      <c r="X37" s="119"/>
      <c r="Y37" s="154"/>
      <c r="Z37" s="106"/>
      <c r="AA37" s="15">
        <v>5</v>
      </c>
      <c r="AB37" s="115"/>
      <c r="AC37" s="109"/>
      <c r="AD37" s="111"/>
      <c r="AE37" s="153"/>
      <c r="AF37" s="20"/>
    </row>
    <row r="38" spans="2:32" ht="14.5" x14ac:dyDescent="0.35">
      <c r="C38" s="41"/>
      <c r="D38" s="41"/>
      <c r="G38" s="30"/>
      <c r="H38" s="18"/>
      <c r="I38" s="16"/>
      <c r="J38" s="16"/>
      <c r="K38" s="16"/>
      <c r="L38" s="16"/>
      <c r="M38" s="77"/>
      <c r="N38" s="47"/>
      <c r="O38" s="48"/>
      <c r="P38" s="48"/>
      <c r="Q38" s="48"/>
      <c r="R38" s="48"/>
      <c r="S38" s="77"/>
      <c r="T38" s="71"/>
      <c r="U38" s="72"/>
      <c r="V38" s="72"/>
      <c r="W38" s="72"/>
      <c r="X38" s="73"/>
      <c r="Y38" s="77"/>
      <c r="Z38" s="47"/>
      <c r="AA38" s="48"/>
      <c r="AB38" s="48"/>
      <c r="AC38" s="48"/>
      <c r="AD38" s="48"/>
      <c r="AE38" s="78"/>
      <c r="AF38" s="20"/>
    </row>
    <row r="39" spans="2:32" ht="14.5" customHeight="1" x14ac:dyDescent="0.35">
      <c r="C39" s="38"/>
      <c r="D39" s="38"/>
      <c r="G39" s="30"/>
      <c r="H39" s="105" t="s">
        <v>10</v>
      </c>
      <c r="I39" s="15">
        <v>1</v>
      </c>
      <c r="J39" s="113" t="str">
        <f>IF('CRITERIA SELECTION'!H13 = "x", "Yes", "No")</f>
        <v>No</v>
      </c>
      <c r="K39" s="142" t="str">
        <f>IF(OR(K27="",K33=""),"",IF((K33-K27)&lt;0,0,K33-K27+1))</f>
        <v/>
      </c>
      <c r="L39" s="110" t="s">
        <v>140</v>
      </c>
      <c r="M39" s="154" t="s">
        <v>130</v>
      </c>
      <c r="N39" s="105" t="s">
        <v>108</v>
      </c>
      <c r="O39" s="19">
        <v>1</v>
      </c>
      <c r="P39" s="113" t="str">
        <f>IF('CRITERIA SELECTION'!H32 = "x", "Yes", "No")</f>
        <v>No</v>
      </c>
      <c r="Q39" s="107"/>
      <c r="R39" s="110" t="s">
        <v>112</v>
      </c>
      <c r="S39" s="154" t="s">
        <v>130</v>
      </c>
      <c r="T39" s="105" t="s">
        <v>52</v>
      </c>
      <c r="U39" s="19">
        <v>1</v>
      </c>
      <c r="V39" s="113" t="str">
        <f>IF('CRITERIA SELECTION'!H44 = "x", "Yes", "No")</f>
        <v>No</v>
      </c>
      <c r="W39" s="107"/>
      <c r="X39" s="110" t="s">
        <v>125</v>
      </c>
      <c r="Y39" s="154" t="s">
        <v>130</v>
      </c>
      <c r="Z39" s="105" t="s">
        <v>5</v>
      </c>
      <c r="AA39" s="19">
        <v>1</v>
      </c>
      <c r="AB39" s="113" t="str">
        <f>IF('CRITERIA SELECTION'!H54 = "x", "Yes", "No")</f>
        <v>No</v>
      </c>
      <c r="AC39" s="107"/>
      <c r="AD39" s="110" t="s">
        <v>129</v>
      </c>
      <c r="AE39" s="153" t="s">
        <v>130</v>
      </c>
      <c r="AF39" s="20"/>
    </row>
    <row r="40" spans="2:32" ht="14.5" customHeight="1" x14ac:dyDescent="0.35">
      <c r="C40" s="41"/>
      <c r="D40" s="41"/>
      <c r="G40" s="30"/>
      <c r="H40" s="106"/>
      <c r="I40" s="15">
        <v>2</v>
      </c>
      <c r="J40" s="114"/>
      <c r="K40" s="143"/>
      <c r="L40" s="111"/>
      <c r="M40" s="154"/>
      <c r="N40" s="106"/>
      <c r="O40" s="15">
        <v>2</v>
      </c>
      <c r="P40" s="114"/>
      <c r="Q40" s="108"/>
      <c r="R40" s="111"/>
      <c r="S40" s="154"/>
      <c r="T40" s="106"/>
      <c r="U40" s="15">
        <v>2</v>
      </c>
      <c r="V40" s="114"/>
      <c r="W40" s="108"/>
      <c r="X40" s="111"/>
      <c r="Y40" s="154"/>
      <c r="Z40" s="106"/>
      <c r="AA40" s="15">
        <v>2</v>
      </c>
      <c r="AB40" s="114"/>
      <c r="AC40" s="108"/>
      <c r="AD40" s="111"/>
      <c r="AE40" s="153"/>
      <c r="AF40" s="20"/>
    </row>
    <row r="41" spans="2:32" ht="14.5" customHeight="1" x14ac:dyDescent="0.35">
      <c r="C41" s="41"/>
      <c r="D41" s="41"/>
      <c r="G41" s="30"/>
      <c r="H41" s="106"/>
      <c r="I41" s="15">
        <v>3</v>
      </c>
      <c r="J41" s="114"/>
      <c r="K41" s="143"/>
      <c r="L41" s="111"/>
      <c r="M41" s="154"/>
      <c r="N41" s="106"/>
      <c r="O41" s="15">
        <v>3</v>
      </c>
      <c r="P41" s="114"/>
      <c r="Q41" s="108"/>
      <c r="R41" s="111"/>
      <c r="S41" s="154"/>
      <c r="T41" s="106"/>
      <c r="U41" s="15">
        <v>3</v>
      </c>
      <c r="V41" s="114"/>
      <c r="W41" s="108"/>
      <c r="X41" s="111"/>
      <c r="Y41" s="154"/>
      <c r="Z41" s="106"/>
      <c r="AA41" s="15">
        <v>3</v>
      </c>
      <c r="AB41" s="114"/>
      <c r="AC41" s="108"/>
      <c r="AD41" s="111"/>
      <c r="AE41" s="153"/>
      <c r="AF41" s="20"/>
    </row>
    <row r="42" spans="2:32" ht="14.5" customHeight="1" x14ac:dyDescent="0.35">
      <c r="C42" s="38"/>
      <c r="D42" s="38"/>
      <c r="G42" s="30"/>
      <c r="H42" s="106"/>
      <c r="I42" s="15">
        <v>4</v>
      </c>
      <c r="J42" s="114"/>
      <c r="K42" s="143"/>
      <c r="L42" s="111"/>
      <c r="M42" s="154"/>
      <c r="N42" s="106"/>
      <c r="O42" s="15">
        <v>4</v>
      </c>
      <c r="P42" s="114"/>
      <c r="Q42" s="108"/>
      <c r="R42" s="111"/>
      <c r="S42" s="154"/>
      <c r="T42" s="106"/>
      <c r="U42" s="15">
        <v>4</v>
      </c>
      <c r="V42" s="114"/>
      <c r="W42" s="108"/>
      <c r="X42" s="111"/>
      <c r="Y42" s="154"/>
      <c r="Z42" s="106"/>
      <c r="AA42" s="15">
        <v>4</v>
      </c>
      <c r="AB42" s="114"/>
      <c r="AC42" s="108"/>
      <c r="AD42" s="111"/>
      <c r="AE42" s="153"/>
      <c r="AF42" s="20"/>
    </row>
    <row r="43" spans="2:32" ht="14.5" customHeight="1" thickBot="1" x14ac:dyDescent="0.4">
      <c r="C43" s="37"/>
      <c r="D43" s="37"/>
      <c r="G43" s="30"/>
      <c r="H43" s="106"/>
      <c r="I43" s="19">
        <v>5</v>
      </c>
      <c r="J43" s="115"/>
      <c r="K43" s="144"/>
      <c r="L43" s="111"/>
      <c r="M43" s="154"/>
      <c r="N43" s="106"/>
      <c r="O43" s="15">
        <v>5</v>
      </c>
      <c r="P43" s="115"/>
      <c r="Q43" s="109"/>
      <c r="R43" s="111"/>
      <c r="S43" s="154"/>
      <c r="T43" s="106"/>
      <c r="U43" s="15">
        <v>5</v>
      </c>
      <c r="V43" s="115"/>
      <c r="W43" s="109"/>
      <c r="X43" s="111"/>
      <c r="Y43" s="154"/>
      <c r="Z43" s="112"/>
      <c r="AA43" s="15">
        <v>5</v>
      </c>
      <c r="AB43" s="115"/>
      <c r="AC43" s="109"/>
      <c r="AD43" s="111"/>
      <c r="AE43" s="153"/>
      <c r="AF43" s="20"/>
    </row>
    <row r="44" spans="2:32" ht="15" thickTop="1" x14ac:dyDescent="0.35">
      <c r="C44" s="41"/>
      <c r="D44" s="41"/>
      <c r="G44" s="30"/>
      <c r="H44" s="47"/>
      <c r="I44" s="48"/>
      <c r="J44" s="48"/>
      <c r="K44" s="48"/>
      <c r="L44" s="48"/>
      <c r="M44" s="77"/>
      <c r="N44" s="47"/>
      <c r="O44" s="48"/>
      <c r="P44" s="48"/>
      <c r="Q44" s="48"/>
      <c r="R44" s="48"/>
      <c r="S44" s="77"/>
      <c r="T44" s="47"/>
      <c r="U44" s="48"/>
      <c r="V44" s="48"/>
      <c r="W44" s="48"/>
      <c r="X44" s="48"/>
      <c r="Y44" s="78"/>
      <c r="Z44" s="70"/>
      <c r="AA44" s="70"/>
      <c r="AB44" s="70"/>
      <c r="AC44" s="70"/>
      <c r="AD44" s="70"/>
      <c r="AF44" s="82"/>
    </row>
    <row r="45" spans="2:32" ht="14.5" customHeight="1" x14ac:dyDescent="0.35">
      <c r="C45" s="38"/>
      <c r="D45" s="38"/>
      <c r="G45" s="30"/>
      <c r="H45" s="105" t="s">
        <v>62</v>
      </c>
      <c r="I45" s="19">
        <v>1</v>
      </c>
      <c r="J45" s="113" t="str">
        <f>IF('CRITERIA SELECTION'!H14 = "x", "Yes", "No")</f>
        <v>No</v>
      </c>
      <c r="K45" s="128"/>
      <c r="L45" s="110" t="s">
        <v>98</v>
      </c>
      <c r="M45" s="154" t="s">
        <v>130</v>
      </c>
      <c r="N45" s="116" t="s">
        <v>54</v>
      </c>
      <c r="O45" s="17">
        <v>1</v>
      </c>
      <c r="P45" s="113" t="str">
        <f>IF('CRITERIA SELECTION'!H34 = "x", "Yes", "No")</f>
        <v>No</v>
      </c>
      <c r="Q45" s="107"/>
      <c r="R45" s="118" t="s">
        <v>115</v>
      </c>
      <c r="S45" s="154" t="s">
        <v>130</v>
      </c>
      <c r="T45" s="105" t="s">
        <v>11</v>
      </c>
      <c r="U45" s="19">
        <v>1</v>
      </c>
      <c r="V45" s="113" t="str">
        <f>IF('CRITERIA SELECTION'!H46 = "x", "Yes", "No")</f>
        <v>No</v>
      </c>
      <c r="W45" s="107"/>
      <c r="X45" s="110" t="s">
        <v>111</v>
      </c>
      <c r="Y45" s="153" t="s">
        <v>130</v>
      </c>
      <c r="Z45" s="20"/>
      <c r="AA45" s="20"/>
      <c r="AB45" s="20"/>
      <c r="AC45" s="20"/>
      <c r="AD45" s="20"/>
      <c r="AE45" s="155" t="s">
        <v>130</v>
      </c>
      <c r="AF45" s="20"/>
    </row>
    <row r="46" spans="2:32" ht="14.5" customHeight="1" x14ac:dyDescent="0.35">
      <c r="C46" s="41"/>
      <c r="D46" s="41"/>
      <c r="G46" s="30"/>
      <c r="H46" s="106"/>
      <c r="I46" s="15">
        <v>2</v>
      </c>
      <c r="J46" s="114"/>
      <c r="K46" s="129"/>
      <c r="L46" s="111"/>
      <c r="M46" s="154"/>
      <c r="N46" s="117"/>
      <c r="O46" s="15">
        <v>2</v>
      </c>
      <c r="P46" s="114"/>
      <c r="Q46" s="108"/>
      <c r="R46" s="119"/>
      <c r="S46" s="154"/>
      <c r="T46" s="106"/>
      <c r="U46" s="15">
        <v>2</v>
      </c>
      <c r="V46" s="114"/>
      <c r="W46" s="108"/>
      <c r="X46" s="111"/>
      <c r="Y46" s="153"/>
      <c r="Z46" s="20"/>
      <c r="AA46" s="20"/>
      <c r="AB46" s="20"/>
      <c r="AC46" s="20"/>
      <c r="AD46" s="20"/>
      <c r="AE46" s="155"/>
      <c r="AF46" s="20"/>
    </row>
    <row r="47" spans="2:32" ht="14.5" customHeight="1" x14ac:dyDescent="0.35">
      <c r="C47" s="41"/>
      <c r="D47" s="41"/>
      <c r="G47" s="30"/>
      <c r="H47" s="106"/>
      <c r="I47" s="15">
        <v>3</v>
      </c>
      <c r="J47" s="114"/>
      <c r="K47" s="129"/>
      <c r="L47" s="111"/>
      <c r="M47" s="154"/>
      <c r="N47" s="117"/>
      <c r="O47" s="15">
        <v>3</v>
      </c>
      <c r="P47" s="114"/>
      <c r="Q47" s="108"/>
      <c r="R47" s="119"/>
      <c r="S47" s="154"/>
      <c r="T47" s="106"/>
      <c r="U47" s="15">
        <v>3</v>
      </c>
      <c r="V47" s="114"/>
      <c r="W47" s="108"/>
      <c r="X47" s="111"/>
      <c r="Y47" s="153"/>
      <c r="Z47" s="20"/>
      <c r="AA47" s="20"/>
      <c r="AB47" s="20"/>
      <c r="AC47" s="20"/>
      <c r="AD47" s="20"/>
      <c r="AE47" s="155"/>
      <c r="AF47" s="20"/>
    </row>
    <row r="48" spans="2:32" ht="14.5" customHeight="1" x14ac:dyDescent="0.35">
      <c r="C48" s="38"/>
      <c r="D48" s="38"/>
      <c r="G48" s="30"/>
      <c r="H48" s="106"/>
      <c r="I48" s="15">
        <v>4</v>
      </c>
      <c r="J48" s="114"/>
      <c r="K48" s="129"/>
      <c r="L48" s="111"/>
      <c r="M48" s="154"/>
      <c r="N48" s="117"/>
      <c r="O48" s="15">
        <v>4</v>
      </c>
      <c r="P48" s="114"/>
      <c r="Q48" s="108"/>
      <c r="R48" s="119"/>
      <c r="S48" s="154"/>
      <c r="T48" s="106"/>
      <c r="U48" s="15">
        <v>4</v>
      </c>
      <c r="V48" s="114"/>
      <c r="W48" s="108"/>
      <c r="X48" s="111"/>
      <c r="Y48" s="153"/>
      <c r="Z48" s="20"/>
      <c r="AA48" s="20"/>
      <c r="AB48" s="20"/>
      <c r="AC48" s="20"/>
      <c r="AD48" s="20"/>
      <c r="AE48" s="155"/>
      <c r="AF48" s="20"/>
    </row>
    <row r="49" spans="1:32" ht="14.5" customHeight="1" x14ac:dyDescent="0.35">
      <c r="B49" s="36"/>
      <c r="C49" s="37"/>
      <c r="D49" s="37"/>
      <c r="G49" s="30"/>
      <c r="H49" s="106"/>
      <c r="I49" s="15">
        <v>5</v>
      </c>
      <c r="J49" s="115"/>
      <c r="K49" s="130"/>
      <c r="L49" s="111"/>
      <c r="M49" s="154"/>
      <c r="N49" s="117"/>
      <c r="O49" s="15">
        <v>5</v>
      </c>
      <c r="P49" s="115"/>
      <c r="Q49" s="109"/>
      <c r="R49" s="119"/>
      <c r="S49" s="154"/>
      <c r="T49" s="112"/>
      <c r="U49" s="69">
        <v>5</v>
      </c>
      <c r="V49" s="114"/>
      <c r="W49" s="108"/>
      <c r="X49" s="149"/>
      <c r="Y49" s="153"/>
      <c r="Z49" s="20"/>
      <c r="AA49" s="20"/>
      <c r="AB49" s="20"/>
      <c r="AC49" s="20"/>
      <c r="AD49" s="20"/>
      <c r="AE49" s="155"/>
      <c r="AF49" s="20"/>
    </row>
    <row r="50" spans="1:32" ht="14.5" x14ac:dyDescent="0.35">
      <c r="C50" s="38"/>
      <c r="D50" s="38"/>
      <c r="G50" s="30"/>
      <c r="H50" s="47"/>
      <c r="I50" s="48"/>
      <c r="J50" s="48"/>
      <c r="K50" s="48"/>
      <c r="L50" s="48"/>
      <c r="M50" s="77"/>
      <c r="N50" s="47"/>
      <c r="O50" s="48"/>
      <c r="P50" s="48"/>
      <c r="Q50" s="48"/>
      <c r="R50" s="48"/>
      <c r="S50" s="77"/>
      <c r="T50" s="71"/>
      <c r="U50" s="72"/>
      <c r="V50" s="72"/>
      <c r="W50" s="72"/>
      <c r="X50" s="73"/>
      <c r="Y50" s="78"/>
      <c r="Z50" s="20"/>
      <c r="AA50" s="20"/>
      <c r="AB50" s="20"/>
      <c r="AC50" s="20"/>
      <c r="AD50" s="20"/>
      <c r="AF50" s="20"/>
    </row>
    <row r="51" spans="1:32" ht="14.5" customHeight="1" x14ac:dyDescent="0.35">
      <c r="C51" s="38"/>
      <c r="D51" s="38"/>
      <c r="G51" s="30"/>
      <c r="H51" s="105" t="s">
        <v>8</v>
      </c>
      <c r="I51" s="19">
        <v>1</v>
      </c>
      <c r="J51" s="113" t="str">
        <f>IF('CRITERIA SELECTION'!H16 = "x", "Yes", "No")</f>
        <v>No</v>
      </c>
      <c r="K51" s="128"/>
      <c r="L51" s="110" t="s">
        <v>99</v>
      </c>
      <c r="M51" s="154" t="s">
        <v>130</v>
      </c>
      <c r="N51" s="105" t="s">
        <v>3</v>
      </c>
      <c r="O51" s="19">
        <v>1</v>
      </c>
      <c r="P51" s="113" t="str">
        <f>IF('CRITERIA SELECTION'!H35 = "x", "Yes", "No")</f>
        <v>No</v>
      </c>
      <c r="Q51" s="107"/>
      <c r="R51" s="118" t="s">
        <v>116</v>
      </c>
      <c r="S51" s="154" t="s">
        <v>130</v>
      </c>
      <c r="T51" s="120" t="s">
        <v>49</v>
      </c>
      <c r="U51" s="84">
        <v>1</v>
      </c>
      <c r="V51" s="113" t="str">
        <f>IF('CRITERIA SELECTION'!H47 = "x", "Yes", "No")</f>
        <v>No</v>
      </c>
      <c r="W51" s="107"/>
      <c r="X51" s="110" t="s">
        <v>111</v>
      </c>
      <c r="Y51" s="153" t="s">
        <v>130</v>
      </c>
      <c r="Z51" s="20"/>
      <c r="AA51" s="20"/>
      <c r="AB51" s="20"/>
      <c r="AC51" s="20"/>
      <c r="AD51" s="20"/>
      <c r="AE51" s="155" t="s">
        <v>130</v>
      </c>
      <c r="AF51" s="20"/>
    </row>
    <row r="52" spans="1:32" ht="14.5" customHeight="1" x14ac:dyDescent="0.35">
      <c r="C52" s="38"/>
      <c r="D52" s="38"/>
      <c r="G52" s="30"/>
      <c r="H52" s="106"/>
      <c r="I52" s="15">
        <v>2</v>
      </c>
      <c r="J52" s="114"/>
      <c r="K52" s="129"/>
      <c r="L52" s="111"/>
      <c r="M52" s="154"/>
      <c r="N52" s="106"/>
      <c r="O52" s="15">
        <v>2</v>
      </c>
      <c r="P52" s="114"/>
      <c r="Q52" s="108"/>
      <c r="R52" s="119"/>
      <c r="S52" s="154"/>
      <c r="T52" s="121"/>
      <c r="U52" s="85">
        <v>2</v>
      </c>
      <c r="V52" s="114"/>
      <c r="W52" s="108"/>
      <c r="X52" s="111"/>
      <c r="Y52" s="153"/>
      <c r="Z52" s="20"/>
      <c r="AA52" s="20"/>
      <c r="AB52" s="20"/>
      <c r="AC52" s="20"/>
      <c r="AD52" s="20"/>
      <c r="AE52" s="155"/>
      <c r="AF52" s="20"/>
    </row>
    <row r="53" spans="1:32" s="13" customFormat="1" ht="14.5" customHeight="1" x14ac:dyDescent="0.35">
      <c r="A53" s="20"/>
      <c r="B53" s="42"/>
      <c r="C53" s="43"/>
      <c r="D53" s="43"/>
      <c r="E53" s="44"/>
      <c r="F53" s="44"/>
      <c r="G53" s="31"/>
      <c r="H53" s="106"/>
      <c r="I53" s="15">
        <v>3</v>
      </c>
      <c r="J53" s="114"/>
      <c r="K53" s="129"/>
      <c r="L53" s="111"/>
      <c r="M53" s="154"/>
      <c r="N53" s="106"/>
      <c r="O53" s="15">
        <v>3</v>
      </c>
      <c r="P53" s="114"/>
      <c r="Q53" s="108"/>
      <c r="R53" s="119"/>
      <c r="S53" s="154"/>
      <c r="T53" s="121"/>
      <c r="U53" s="85">
        <v>3</v>
      </c>
      <c r="V53" s="114"/>
      <c r="W53" s="108"/>
      <c r="X53" s="111"/>
      <c r="Y53" s="153"/>
      <c r="Z53" s="20"/>
      <c r="AA53" s="20"/>
      <c r="AB53" s="20"/>
      <c r="AC53" s="20"/>
      <c r="AD53" s="20"/>
      <c r="AE53" s="155"/>
      <c r="AF53" s="20"/>
    </row>
    <row r="54" spans="1:32" ht="16" customHeight="1" x14ac:dyDescent="0.4">
      <c r="C54" s="35"/>
      <c r="D54" s="35"/>
      <c r="G54" s="30"/>
      <c r="H54" s="106"/>
      <c r="I54" s="15">
        <v>4</v>
      </c>
      <c r="J54" s="114"/>
      <c r="K54" s="129"/>
      <c r="L54" s="111"/>
      <c r="M54" s="154"/>
      <c r="N54" s="106"/>
      <c r="O54" s="15">
        <v>4</v>
      </c>
      <c r="P54" s="114"/>
      <c r="Q54" s="108"/>
      <c r="R54" s="119"/>
      <c r="S54" s="154"/>
      <c r="T54" s="121"/>
      <c r="U54" s="85">
        <v>4</v>
      </c>
      <c r="V54" s="114"/>
      <c r="W54" s="108"/>
      <c r="X54" s="111"/>
      <c r="Y54" s="153"/>
      <c r="Z54" s="20"/>
      <c r="AA54" s="20"/>
      <c r="AB54" s="20"/>
      <c r="AC54" s="20"/>
      <c r="AD54" s="20"/>
      <c r="AE54" s="155"/>
      <c r="AF54" s="20"/>
    </row>
    <row r="55" spans="1:32" ht="14.5" customHeight="1" thickBot="1" x14ac:dyDescent="0.4">
      <c r="B55" s="36"/>
      <c r="C55" s="37"/>
      <c r="D55" s="37"/>
      <c r="G55" s="30"/>
      <c r="H55" s="106"/>
      <c r="I55" s="15">
        <v>5</v>
      </c>
      <c r="J55" s="115"/>
      <c r="K55" s="130"/>
      <c r="L55" s="111"/>
      <c r="M55" s="154"/>
      <c r="N55" s="106"/>
      <c r="O55" s="15">
        <v>5</v>
      </c>
      <c r="P55" s="115"/>
      <c r="Q55" s="109"/>
      <c r="R55" s="119"/>
      <c r="S55" s="154"/>
      <c r="T55" s="122"/>
      <c r="U55" s="86">
        <v>5</v>
      </c>
      <c r="V55" s="114"/>
      <c r="W55" s="108"/>
      <c r="X55" s="149"/>
      <c r="Y55" s="153"/>
      <c r="Z55" s="20"/>
      <c r="AA55" s="20"/>
      <c r="AB55" s="20"/>
      <c r="AC55" s="20"/>
      <c r="AD55" s="20"/>
      <c r="AE55" s="155"/>
      <c r="AF55" s="20"/>
    </row>
    <row r="56" spans="1:32" ht="15" thickTop="1" x14ac:dyDescent="0.35">
      <c r="C56" s="38"/>
      <c r="D56" s="38"/>
      <c r="G56" s="30"/>
      <c r="H56" s="47"/>
      <c r="I56" s="48"/>
      <c r="J56" s="48"/>
      <c r="K56" s="48"/>
      <c r="L56" s="48"/>
      <c r="M56" s="77"/>
      <c r="N56" s="47"/>
      <c r="O56" s="48"/>
      <c r="P56" s="48"/>
      <c r="Q56" s="48"/>
      <c r="R56" s="48"/>
      <c r="S56" s="78"/>
      <c r="T56" s="70"/>
      <c r="U56" s="70"/>
      <c r="V56" s="70"/>
      <c r="W56" s="70"/>
      <c r="X56" s="70"/>
      <c r="Z56" s="20"/>
      <c r="AA56" s="20"/>
      <c r="AB56" s="20"/>
      <c r="AC56" s="20"/>
      <c r="AD56" s="20"/>
      <c r="AF56" s="20"/>
    </row>
    <row r="57" spans="1:32" ht="14.5" customHeight="1" x14ac:dyDescent="0.35">
      <c r="C57" s="41"/>
      <c r="D57" s="41"/>
      <c r="G57" s="30"/>
      <c r="H57" s="105" t="s">
        <v>141</v>
      </c>
      <c r="I57" s="19">
        <v>1</v>
      </c>
      <c r="J57" s="113" t="str">
        <f>IF('CRITERIA SELECTION'!H17 = "x", "Yes", "No")</f>
        <v>No</v>
      </c>
      <c r="K57" s="128"/>
      <c r="L57" s="110" t="s">
        <v>39</v>
      </c>
      <c r="M57" s="154"/>
      <c r="N57" s="105" t="s">
        <v>55</v>
      </c>
      <c r="O57" s="19">
        <v>1</v>
      </c>
      <c r="P57" s="113" t="str">
        <f>IF('CRITERIA SELECTION'!H36 = "x", "Yes", "No")</f>
        <v>No</v>
      </c>
      <c r="Q57" s="107"/>
      <c r="R57" s="110" t="s">
        <v>4</v>
      </c>
      <c r="S57" s="153" t="s">
        <v>130</v>
      </c>
      <c r="T57" s="20"/>
      <c r="U57" s="20"/>
      <c r="V57" s="20"/>
      <c r="W57" s="20"/>
      <c r="X57" s="20"/>
      <c r="Y57" s="155" t="s">
        <v>130</v>
      </c>
      <c r="Z57" s="20"/>
      <c r="AA57" s="20"/>
      <c r="AB57" s="20"/>
      <c r="AC57" s="20"/>
      <c r="AD57" s="20"/>
      <c r="AE57" s="155" t="s">
        <v>130</v>
      </c>
      <c r="AF57" s="20"/>
    </row>
    <row r="58" spans="1:32" ht="14.5" customHeight="1" x14ac:dyDescent="0.35">
      <c r="C58" s="41"/>
      <c r="D58" s="41"/>
      <c r="G58" s="30"/>
      <c r="H58" s="106"/>
      <c r="I58" s="15">
        <v>2</v>
      </c>
      <c r="J58" s="114"/>
      <c r="K58" s="129"/>
      <c r="L58" s="111"/>
      <c r="M58" s="154"/>
      <c r="N58" s="106"/>
      <c r="O58" s="15">
        <v>2</v>
      </c>
      <c r="P58" s="114"/>
      <c r="Q58" s="108"/>
      <c r="R58" s="111"/>
      <c r="S58" s="153"/>
      <c r="T58" s="20"/>
      <c r="U58" s="20"/>
      <c r="V58" s="20"/>
      <c r="W58" s="20"/>
      <c r="X58" s="20"/>
      <c r="Y58" s="155"/>
      <c r="Z58" s="20"/>
      <c r="AA58" s="20"/>
      <c r="AB58" s="20"/>
      <c r="AC58" s="20"/>
      <c r="AD58" s="20"/>
      <c r="AE58" s="155"/>
      <c r="AF58" s="20"/>
    </row>
    <row r="59" spans="1:32" ht="14.5" customHeight="1" x14ac:dyDescent="0.35">
      <c r="C59" s="38"/>
      <c r="D59" s="38"/>
      <c r="G59" s="30"/>
      <c r="H59" s="106"/>
      <c r="I59" s="15">
        <v>3</v>
      </c>
      <c r="J59" s="114"/>
      <c r="K59" s="129"/>
      <c r="L59" s="111"/>
      <c r="M59" s="154"/>
      <c r="N59" s="106"/>
      <c r="O59" s="15">
        <v>3</v>
      </c>
      <c r="P59" s="114"/>
      <c r="Q59" s="108"/>
      <c r="R59" s="111"/>
      <c r="S59" s="153"/>
      <c r="T59" s="20"/>
      <c r="U59" s="20"/>
      <c r="V59" s="20"/>
      <c r="W59" s="20"/>
      <c r="X59" s="20"/>
      <c r="Y59" s="155"/>
      <c r="Z59" s="20"/>
      <c r="AA59" s="20"/>
      <c r="AB59" s="20"/>
      <c r="AC59" s="20"/>
      <c r="AD59" s="20"/>
      <c r="AE59" s="155"/>
      <c r="AF59" s="20"/>
    </row>
    <row r="60" spans="1:32" ht="14.5" customHeight="1" x14ac:dyDescent="0.35">
      <c r="C60" s="41"/>
      <c r="D60" s="41"/>
      <c r="G60" s="30"/>
      <c r="H60" s="106"/>
      <c r="I60" s="15">
        <v>4</v>
      </c>
      <c r="J60" s="114"/>
      <c r="K60" s="129"/>
      <c r="L60" s="111"/>
      <c r="M60" s="154"/>
      <c r="N60" s="106"/>
      <c r="O60" s="15">
        <v>4</v>
      </c>
      <c r="P60" s="114"/>
      <c r="Q60" s="108"/>
      <c r="R60" s="111"/>
      <c r="S60" s="153"/>
      <c r="T60" s="20"/>
      <c r="U60" s="20"/>
      <c r="V60" s="20"/>
      <c r="W60" s="20"/>
      <c r="X60" s="20"/>
      <c r="Y60" s="155"/>
      <c r="Z60" s="20"/>
      <c r="AA60" s="20"/>
      <c r="AB60" s="20"/>
      <c r="AC60" s="20"/>
      <c r="AD60" s="20"/>
      <c r="AE60" s="155"/>
      <c r="AF60" s="20"/>
    </row>
    <row r="61" spans="1:32" ht="14.5" customHeight="1" x14ac:dyDescent="0.35">
      <c r="C61" s="41"/>
      <c r="D61" s="41"/>
      <c r="G61" s="30"/>
      <c r="H61" s="106"/>
      <c r="I61" s="15">
        <v>5</v>
      </c>
      <c r="J61" s="115"/>
      <c r="K61" s="130"/>
      <c r="L61" s="111"/>
      <c r="M61" s="154"/>
      <c r="N61" s="106"/>
      <c r="O61" s="15">
        <v>5</v>
      </c>
      <c r="P61" s="115"/>
      <c r="Q61" s="109"/>
      <c r="R61" s="111"/>
      <c r="S61" s="153"/>
      <c r="T61" s="20"/>
      <c r="U61" s="20"/>
      <c r="V61" s="20"/>
      <c r="W61" s="20"/>
      <c r="X61" s="20"/>
      <c r="Y61" s="155"/>
      <c r="Z61" s="20"/>
      <c r="AA61" s="20"/>
      <c r="AB61" s="20"/>
      <c r="AC61" s="20"/>
      <c r="AD61" s="20"/>
      <c r="AE61" s="155"/>
      <c r="AF61" s="20"/>
    </row>
    <row r="62" spans="1:32" ht="14.5" x14ac:dyDescent="0.35">
      <c r="C62" s="41"/>
      <c r="D62" s="41"/>
      <c r="G62" s="30"/>
      <c r="H62" s="18"/>
      <c r="I62" s="16"/>
      <c r="J62" s="16"/>
      <c r="K62" s="16"/>
      <c r="L62" s="16"/>
      <c r="M62" s="77"/>
      <c r="N62" s="47"/>
      <c r="O62" s="48"/>
      <c r="P62" s="48"/>
      <c r="Q62" s="48"/>
      <c r="R62" s="48"/>
      <c r="S62" s="78"/>
      <c r="T62" s="20"/>
      <c r="U62" s="20"/>
      <c r="V62" s="20"/>
      <c r="W62" s="20"/>
      <c r="X62" s="20"/>
      <c r="Z62" s="20"/>
      <c r="AA62" s="20"/>
      <c r="AB62" s="20"/>
      <c r="AC62" s="20"/>
      <c r="AD62" s="20"/>
      <c r="AF62" s="20"/>
    </row>
    <row r="63" spans="1:32" ht="14.5" customHeight="1" x14ac:dyDescent="0.35">
      <c r="C63" s="41"/>
      <c r="D63" s="41"/>
      <c r="G63" s="30"/>
      <c r="H63" s="105" t="s">
        <v>133</v>
      </c>
      <c r="I63" s="19">
        <v>1</v>
      </c>
      <c r="J63" s="113" t="str">
        <f>IF('CRITERIA SELECTION'!H17 = "x", "Yes", "No")</f>
        <v>No</v>
      </c>
      <c r="K63" s="128"/>
      <c r="L63" s="110" t="s">
        <v>39</v>
      </c>
      <c r="M63" s="154"/>
      <c r="N63" s="105" t="s">
        <v>66</v>
      </c>
      <c r="O63" s="19">
        <v>1</v>
      </c>
      <c r="P63" s="113" t="str">
        <f>IF('CRITERIA SELECTION'!H37 = "x", "Yes", "No")</f>
        <v>No</v>
      </c>
      <c r="Q63" s="107"/>
      <c r="R63" s="110" t="s">
        <v>117</v>
      </c>
      <c r="S63" s="153" t="s">
        <v>130</v>
      </c>
      <c r="T63" s="20"/>
      <c r="U63" s="20"/>
      <c r="V63" s="20"/>
      <c r="W63" s="20"/>
      <c r="X63" s="20"/>
      <c r="Y63" s="155" t="s">
        <v>130</v>
      </c>
      <c r="Z63" s="20"/>
      <c r="AA63" s="20"/>
      <c r="AB63" s="20"/>
      <c r="AC63" s="20"/>
      <c r="AD63" s="20"/>
      <c r="AE63" s="155" t="s">
        <v>130</v>
      </c>
      <c r="AF63" s="20"/>
    </row>
    <row r="64" spans="1:32" ht="14.5" customHeight="1" x14ac:dyDescent="0.35">
      <c r="B64" s="36"/>
      <c r="C64" s="37"/>
      <c r="D64" s="37"/>
      <c r="G64" s="30"/>
      <c r="H64" s="106"/>
      <c r="I64" s="15">
        <v>2</v>
      </c>
      <c r="J64" s="114"/>
      <c r="K64" s="129"/>
      <c r="L64" s="111"/>
      <c r="M64" s="154"/>
      <c r="N64" s="106"/>
      <c r="O64" s="15">
        <v>2</v>
      </c>
      <c r="P64" s="114"/>
      <c r="Q64" s="108"/>
      <c r="R64" s="111"/>
      <c r="S64" s="153"/>
      <c r="T64" s="20"/>
      <c r="U64" s="20"/>
      <c r="V64" s="20"/>
      <c r="W64" s="20"/>
      <c r="X64" s="20"/>
      <c r="Y64" s="155"/>
      <c r="Z64" s="20"/>
      <c r="AA64" s="20"/>
      <c r="AB64" s="20"/>
      <c r="AC64" s="20"/>
      <c r="AD64" s="20"/>
      <c r="AE64" s="155"/>
      <c r="AF64" s="20"/>
    </row>
    <row r="65" spans="2:32" ht="14.5" customHeight="1" x14ac:dyDescent="0.35">
      <c r="C65" s="38"/>
      <c r="D65" s="38"/>
      <c r="G65" s="30"/>
      <c r="H65" s="106"/>
      <c r="I65" s="15">
        <v>3</v>
      </c>
      <c r="J65" s="114"/>
      <c r="K65" s="129"/>
      <c r="L65" s="111"/>
      <c r="M65" s="154"/>
      <c r="N65" s="106"/>
      <c r="O65" s="15">
        <v>3</v>
      </c>
      <c r="P65" s="114"/>
      <c r="Q65" s="108"/>
      <c r="R65" s="111"/>
      <c r="S65" s="153"/>
      <c r="T65" s="20"/>
      <c r="U65" s="20"/>
      <c r="V65" s="20"/>
      <c r="W65" s="20"/>
      <c r="X65" s="20"/>
      <c r="Y65" s="155"/>
      <c r="Z65" s="20"/>
      <c r="AA65" s="20"/>
      <c r="AB65" s="20"/>
      <c r="AC65" s="20"/>
      <c r="AD65" s="20"/>
      <c r="AE65" s="155"/>
      <c r="AF65" s="20"/>
    </row>
    <row r="66" spans="2:32" ht="14.5" customHeight="1" x14ac:dyDescent="0.35">
      <c r="C66" s="38"/>
      <c r="D66" s="38"/>
      <c r="G66" s="30"/>
      <c r="H66" s="106"/>
      <c r="I66" s="15">
        <v>4</v>
      </c>
      <c r="J66" s="114"/>
      <c r="K66" s="129"/>
      <c r="L66" s="111"/>
      <c r="M66" s="154"/>
      <c r="N66" s="106"/>
      <c r="O66" s="15">
        <v>4</v>
      </c>
      <c r="P66" s="114"/>
      <c r="Q66" s="108"/>
      <c r="R66" s="111"/>
      <c r="S66" s="153"/>
      <c r="T66" s="20"/>
      <c r="U66" s="20"/>
      <c r="V66" s="20"/>
      <c r="W66" s="20"/>
      <c r="X66" s="20"/>
      <c r="Y66" s="155"/>
      <c r="Z66" s="20"/>
      <c r="AA66" s="20"/>
      <c r="AB66" s="20"/>
      <c r="AC66" s="20"/>
      <c r="AD66" s="20"/>
      <c r="AE66" s="155"/>
      <c r="AF66" s="20"/>
    </row>
    <row r="67" spans="2:32" ht="14.5" customHeight="1" x14ac:dyDescent="0.35">
      <c r="C67" s="38"/>
      <c r="D67" s="38"/>
      <c r="G67" s="30"/>
      <c r="H67" s="106"/>
      <c r="I67" s="15">
        <v>5</v>
      </c>
      <c r="J67" s="115"/>
      <c r="K67" s="130"/>
      <c r="L67" s="111"/>
      <c r="M67" s="154"/>
      <c r="N67" s="106"/>
      <c r="O67" s="15">
        <v>5</v>
      </c>
      <c r="P67" s="115"/>
      <c r="Q67" s="109"/>
      <c r="R67" s="111"/>
      <c r="S67" s="153"/>
      <c r="T67" s="20"/>
      <c r="U67" s="20"/>
      <c r="V67" s="20"/>
      <c r="W67" s="20"/>
      <c r="X67" s="20"/>
      <c r="Y67" s="155"/>
      <c r="Z67" s="20"/>
      <c r="AA67" s="20"/>
      <c r="AB67" s="20"/>
      <c r="AC67" s="20"/>
      <c r="AD67" s="20"/>
      <c r="AE67" s="155"/>
      <c r="AF67" s="20"/>
    </row>
    <row r="68" spans="2:32" ht="14.5" x14ac:dyDescent="0.35">
      <c r="C68" s="38"/>
      <c r="D68" s="38"/>
      <c r="G68" s="30"/>
      <c r="H68" s="18"/>
      <c r="I68" s="16"/>
      <c r="J68" s="16"/>
      <c r="K68" s="16"/>
      <c r="L68" s="16"/>
      <c r="M68" s="77"/>
      <c r="N68" s="47"/>
      <c r="O68" s="48"/>
      <c r="P68" s="48"/>
      <c r="Q68" s="48"/>
      <c r="R68" s="48"/>
      <c r="S68" s="78"/>
      <c r="T68" s="20"/>
      <c r="U68" s="20"/>
      <c r="V68" s="20"/>
      <c r="W68" s="20"/>
      <c r="X68" s="20"/>
      <c r="Z68" s="20"/>
      <c r="AA68" s="20"/>
      <c r="AB68" s="20"/>
      <c r="AC68" s="20"/>
      <c r="AD68" s="20"/>
      <c r="AF68" s="20"/>
    </row>
    <row r="69" spans="2:32" ht="14.5" customHeight="1" x14ac:dyDescent="0.35">
      <c r="C69" s="38"/>
      <c r="D69" s="38"/>
      <c r="G69" s="30"/>
      <c r="H69" s="105" t="s">
        <v>40</v>
      </c>
      <c r="I69" s="15">
        <v>1</v>
      </c>
      <c r="J69" s="113" t="str">
        <f>IF('CRITERIA SELECTION'!H17 = "x", "Yes", "No")</f>
        <v>No</v>
      </c>
      <c r="K69" s="142" t="str">
        <f>IF(OR(K57="",K63=""),"",IF((K63-K57)&lt;0,0,K63-K57+1))</f>
        <v/>
      </c>
      <c r="L69" s="110" t="s">
        <v>140</v>
      </c>
      <c r="M69" s="154" t="s">
        <v>130</v>
      </c>
      <c r="N69" s="105" t="s">
        <v>113</v>
      </c>
      <c r="O69" s="19">
        <v>1</v>
      </c>
      <c r="P69" s="113" t="str">
        <f>IF('CRITERIA SELECTION'!H38 = "x", "Yes", "No")</f>
        <v>No</v>
      </c>
      <c r="Q69" s="107"/>
      <c r="R69" s="110" t="s">
        <v>118</v>
      </c>
      <c r="S69" s="153" t="s">
        <v>130</v>
      </c>
      <c r="T69" s="20"/>
      <c r="U69" s="20"/>
      <c r="V69" s="20"/>
      <c r="W69" s="20"/>
      <c r="X69" s="20"/>
      <c r="Y69" s="155" t="s">
        <v>130</v>
      </c>
      <c r="Z69" s="20"/>
      <c r="AA69" s="20"/>
      <c r="AB69" s="20"/>
      <c r="AC69" s="20"/>
      <c r="AD69" s="20"/>
      <c r="AE69" s="155" t="s">
        <v>130</v>
      </c>
      <c r="AF69" s="20"/>
    </row>
    <row r="70" spans="2:32" ht="14.5" customHeight="1" x14ac:dyDescent="0.35">
      <c r="C70" s="38"/>
      <c r="D70" s="38"/>
      <c r="G70" s="30"/>
      <c r="H70" s="106"/>
      <c r="I70" s="15">
        <v>2</v>
      </c>
      <c r="J70" s="114"/>
      <c r="K70" s="143"/>
      <c r="L70" s="111"/>
      <c r="M70" s="154"/>
      <c r="N70" s="106"/>
      <c r="O70" s="15">
        <v>2</v>
      </c>
      <c r="P70" s="114"/>
      <c r="Q70" s="108"/>
      <c r="R70" s="111"/>
      <c r="S70" s="153"/>
      <c r="T70" s="20"/>
      <c r="U70" s="20"/>
      <c r="V70" s="20"/>
      <c r="W70" s="20"/>
      <c r="X70" s="20"/>
      <c r="Y70" s="155"/>
      <c r="Z70" s="20"/>
      <c r="AA70" s="20"/>
      <c r="AB70" s="20"/>
      <c r="AC70" s="20"/>
      <c r="AD70" s="20"/>
      <c r="AE70" s="155"/>
      <c r="AF70" s="20"/>
    </row>
    <row r="71" spans="2:32" ht="14.5" customHeight="1" x14ac:dyDescent="0.35">
      <c r="C71" s="38"/>
      <c r="D71" s="38"/>
      <c r="G71" s="30"/>
      <c r="H71" s="106"/>
      <c r="I71" s="15">
        <v>3</v>
      </c>
      <c r="J71" s="114"/>
      <c r="K71" s="143"/>
      <c r="L71" s="111"/>
      <c r="M71" s="154"/>
      <c r="N71" s="106"/>
      <c r="O71" s="15">
        <v>3</v>
      </c>
      <c r="P71" s="114"/>
      <c r="Q71" s="108"/>
      <c r="R71" s="111"/>
      <c r="S71" s="153"/>
      <c r="T71" s="20"/>
      <c r="U71" s="20"/>
      <c r="V71" s="20"/>
      <c r="W71" s="20"/>
      <c r="X71" s="20"/>
      <c r="Y71" s="155"/>
      <c r="Z71" s="20"/>
      <c r="AA71" s="20"/>
      <c r="AB71" s="20"/>
      <c r="AC71" s="20"/>
      <c r="AD71" s="20"/>
      <c r="AE71" s="155"/>
      <c r="AF71" s="20"/>
    </row>
    <row r="72" spans="2:32" ht="14.5" customHeight="1" x14ac:dyDescent="0.35">
      <c r="C72" s="38"/>
      <c r="D72" s="38"/>
      <c r="G72" s="30"/>
      <c r="H72" s="106"/>
      <c r="I72" s="15">
        <v>4</v>
      </c>
      <c r="J72" s="114"/>
      <c r="K72" s="143"/>
      <c r="L72" s="111"/>
      <c r="M72" s="154"/>
      <c r="N72" s="106"/>
      <c r="O72" s="15">
        <v>4</v>
      </c>
      <c r="P72" s="114"/>
      <c r="Q72" s="108"/>
      <c r="R72" s="111"/>
      <c r="S72" s="153"/>
      <c r="T72" s="20"/>
      <c r="U72" s="20"/>
      <c r="V72" s="20"/>
      <c r="W72" s="20"/>
      <c r="X72" s="20"/>
      <c r="Y72" s="155"/>
      <c r="Z72" s="20"/>
      <c r="AA72" s="20"/>
      <c r="AB72" s="20"/>
      <c r="AC72" s="20"/>
      <c r="AD72" s="20"/>
      <c r="AE72" s="155"/>
      <c r="AF72" s="20"/>
    </row>
    <row r="73" spans="2:32" ht="16" customHeight="1" x14ac:dyDescent="0.4">
      <c r="C73" s="35"/>
      <c r="D73" s="35"/>
      <c r="G73" s="30"/>
      <c r="H73" s="106"/>
      <c r="I73" s="19">
        <v>5</v>
      </c>
      <c r="J73" s="115"/>
      <c r="K73" s="144"/>
      <c r="L73" s="111"/>
      <c r="M73" s="154"/>
      <c r="N73" s="106"/>
      <c r="O73" s="15">
        <v>5</v>
      </c>
      <c r="P73" s="115"/>
      <c r="Q73" s="109"/>
      <c r="R73" s="111"/>
      <c r="S73" s="153"/>
      <c r="T73" s="20"/>
      <c r="U73" s="20"/>
      <c r="V73" s="20"/>
      <c r="W73" s="20"/>
      <c r="X73" s="20"/>
      <c r="Y73" s="155"/>
      <c r="Z73" s="20"/>
      <c r="AA73" s="20"/>
      <c r="AB73" s="20"/>
      <c r="AC73" s="20"/>
      <c r="AD73" s="20"/>
      <c r="AE73" s="155"/>
      <c r="AF73" s="20"/>
    </row>
    <row r="74" spans="2:32" ht="14.5" x14ac:dyDescent="0.35">
      <c r="B74" s="36"/>
      <c r="C74" s="37"/>
      <c r="D74" s="37"/>
      <c r="G74" s="30"/>
      <c r="H74" s="47"/>
      <c r="I74" s="48"/>
      <c r="J74" s="48"/>
      <c r="K74" s="48"/>
      <c r="L74" s="48"/>
      <c r="M74" s="77"/>
      <c r="N74" s="47"/>
      <c r="O74" s="48"/>
      <c r="P74" s="48"/>
      <c r="Q74" s="48"/>
      <c r="R74" s="48"/>
      <c r="S74" s="78"/>
      <c r="T74" s="20"/>
      <c r="U74" s="20"/>
      <c r="V74" s="20"/>
      <c r="W74" s="20"/>
      <c r="X74" s="20"/>
      <c r="Z74" s="20"/>
      <c r="AA74" s="20"/>
      <c r="AB74" s="20"/>
      <c r="AC74" s="20"/>
      <c r="AD74" s="20"/>
      <c r="AF74" s="20"/>
    </row>
    <row r="75" spans="2:32" ht="14.5" customHeight="1" x14ac:dyDescent="0.35">
      <c r="B75" s="36"/>
      <c r="C75" s="38"/>
      <c r="D75" s="38"/>
      <c r="G75" s="30"/>
      <c r="H75" s="105" t="s">
        <v>142</v>
      </c>
      <c r="I75" s="19">
        <v>1</v>
      </c>
      <c r="J75" s="113" t="str">
        <f>IF('CRITERIA SELECTION'!H18 = "x", "Yes", "No")</f>
        <v>No</v>
      </c>
      <c r="K75" s="128"/>
      <c r="L75" s="110" t="s">
        <v>39</v>
      </c>
      <c r="M75" s="154"/>
      <c r="N75" s="105" t="s">
        <v>114</v>
      </c>
      <c r="O75" s="19">
        <v>1</v>
      </c>
      <c r="P75" s="113" t="str">
        <f>IF('CRITERIA SELECTION'!H39 = "x", "Yes", "No")</f>
        <v>No</v>
      </c>
      <c r="Q75" s="107"/>
      <c r="R75" s="110" t="s">
        <v>118</v>
      </c>
      <c r="S75" s="153" t="s">
        <v>130</v>
      </c>
      <c r="T75" s="20"/>
      <c r="U75" s="20"/>
      <c r="V75" s="20"/>
      <c r="W75" s="20"/>
      <c r="X75" s="20"/>
      <c r="Y75" s="155" t="s">
        <v>130</v>
      </c>
      <c r="Z75" s="20"/>
      <c r="AA75" s="20"/>
      <c r="AB75" s="20"/>
      <c r="AC75" s="20"/>
      <c r="AD75" s="20"/>
      <c r="AE75" s="155" t="s">
        <v>130</v>
      </c>
      <c r="AF75" s="20"/>
    </row>
    <row r="76" spans="2:32" ht="14.5" customHeight="1" x14ac:dyDescent="0.35">
      <c r="B76" s="36"/>
      <c r="C76" s="38"/>
      <c r="D76" s="38"/>
      <c r="G76" s="30"/>
      <c r="H76" s="106"/>
      <c r="I76" s="15">
        <v>2</v>
      </c>
      <c r="J76" s="114"/>
      <c r="K76" s="129"/>
      <c r="L76" s="111"/>
      <c r="M76" s="154"/>
      <c r="N76" s="106"/>
      <c r="O76" s="15">
        <v>2</v>
      </c>
      <c r="P76" s="114"/>
      <c r="Q76" s="108"/>
      <c r="R76" s="111"/>
      <c r="S76" s="153"/>
      <c r="T76" s="20"/>
      <c r="U76" s="20"/>
      <c r="V76" s="20"/>
      <c r="W76" s="20"/>
      <c r="X76" s="20"/>
      <c r="Y76" s="155"/>
      <c r="Z76" s="20"/>
      <c r="AA76" s="20"/>
      <c r="AB76" s="20"/>
      <c r="AC76" s="20"/>
      <c r="AD76" s="20"/>
      <c r="AE76" s="155"/>
      <c r="AF76" s="20"/>
    </row>
    <row r="77" spans="2:32" ht="14.5" customHeight="1" x14ac:dyDescent="0.35">
      <c r="C77" s="38"/>
      <c r="D77" s="38"/>
      <c r="G77" s="30"/>
      <c r="H77" s="106"/>
      <c r="I77" s="15">
        <v>3</v>
      </c>
      <c r="J77" s="114"/>
      <c r="K77" s="129"/>
      <c r="L77" s="111"/>
      <c r="M77" s="154"/>
      <c r="N77" s="106"/>
      <c r="O77" s="15">
        <v>3</v>
      </c>
      <c r="P77" s="114"/>
      <c r="Q77" s="108"/>
      <c r="R77" s="111"/>
      <c r="S77" s="153"/>
      <c r="T77" s="20"/>
      <c r="U77" s="20"/>
      <c r="V77" s="20"/>
      <c r="W77" s="20"/>
      <c r="X77" s="20"/>
      <c r="Y77" s="155"/>
      <c r="Z77" s="20"/>
      <c r="AA77" s="20"/>
      <c r="AB77" s="20"/>
      <c r="AC77" s="20"/>
      <c r="AD77" s="20"/>
      <c r="AE77" s="155"/>
      <c r="AF77" s="20"/>
    </row>
    <row r="78" spans="2:32" ht="14.5" customHeight="1" x14ac:dyDescent="0.35">
      <c r="C78" s="38"/>
      <c r="D78" s="38"/>
      <c r="G78" s="30"/>
      <c r="H78" s="106"/>
      <c r="I78" s="15">
        <v>4</v>
      </c>
      <c r="J78" s="114"/>
      <c r="K78" s="129"/>
      <c r="L78" s="111"/>
      <c r="M78" s="154"/>
      <c r="N78" s="106"/>
      <c r="O78" s="15">
        <v>4</v>
      </c>
      <c r="P78" s="114"/>
      <c r="Q78" s="108"/>
      <c r="R78" s="111"/>
      <c r="S78" s="153"/>
      <c r="T78" s="20"/>
      <c r="U78" s="20"/>
      <c r="V78" s="20"/>
      <c r="W78" s="20"/>
      <c r="X78" s="20"/>
      <c r="Y78" s="155"/>
      <c r="Z78" s="20"/>
      <c r="AA78" s="20"/>
      <c r="AB78" s="20"/>
      <c r="AC78" s="20"/>
      <c r="AD78" s="20"/>
      <c r="AE78" s="155"/>
      <c r="AF78" s="20"/>
    </row>
    <row r="79" spans="2:32" ht="14.5" customHeight="1" thickBot="1" x14ac:dyDescent="0.4">
      <c r="C79" s="38"/>
      <c r="D79" s="38"/>
      <c r="G79" s="30"/>
      <c r="H79" s="106"/>
      <c r="I79" s="15">
        <v>5</v>
      </c>
      <c r="J79" s="115"/>
      <c r="K79" s="130"/>
      <c r="L79" s="111"/>
      <c r="M79" s="154"/>
      <c r="N79" s="106"/>
      <c r="O79" s="15">
        <v>5</v>
      </c>
      <c r="P79" s="115"/>
      <c r="Q79" s="109"/>
      <c r="R79" s="111"/>
      <c r="S79" s="153"/>
      <c r="T79" s="20"/>
      <c r="U79" s="20"/>
      <c r="V79" s="20"/>
      <c r="W79" s="20"/>
      <c r="X79" s="20"/>
      <c r="Y79" s="155"/>
      <c r="Z79" s="20"/>
      <c r="AA79" s="20"/>
      <c r="AB79" s="20"/>
      <c r="AC79" s="20"/>
      <c r="AD79" s="20"/>
      <c r="AE79" s="155"/>
      <c r="AF79" s="20"/>
    </row>
    <row r="80" spans="2:32" thickTop="1" thickBot="1" x14ac:dyDescent="0.4">
      <c r="C80" s="38"/>
      <c r="D80" s="38"/>
      <c r="G80" s="30"/>
      <c r="H80" s="18"/>
      <c r="I80" s="16"/>
      <c r="J80" s="16"/>
      <c r="K80" s="16"/>
      <c r="L80" s="16"/>
      <c r="M80" s="78"/>
      <c r="N80" s="64"/>
      <c r="O80" s="64"/>
      <c r="P80" s="64"/>
      <c r="Q80" s="64"/>
      <c r="R80" s="79"/>
      <c r="T80" s="20"/>
      <c r="U80" s="20"/>
      <c r="V80" s="20"/>
      <c r="W80" s="20"/>
      <c r="X80" s="20"/>
      <c r="Z80" s="20"/>
      <c r="AA80" s="20"/>
      <c r="AB80" s="20"/>
      <c r="AC80" s="20"/>
      <c r="AD80" s="20"/>
      <c r="AF80" s="20"/>
    </row>
    <row r="81" spans="2:32" ht="14.5" customHeight="1" thickTop="1" thickBot="1" x14ac:dyDescent="0.4">
      <c r="C81" s="38"/>
      <c r="D81" s="38"/>
      <c r="G81" s="30"/>
      <c r="H81" s="105" t="s">
        <v>134</v>
      </c>
      <c r="I81" s="19">
        <v>1</v>
      </c>
      <c r="J81" s="113" t="str">
        <f>IF('CRITERIA SELECTION'!H18 = "x", "Yes", "No")</f>
        <v>No</v>
      </c>
      <c r="K81" s="128"/>
      <c r="L81" s="110" t="s">
        <v>39</v>
      </c>
      <c r="M81" s="153"/>
      <c r="N81" s="83"/>
      <c r="O81" s="65"/>
      <c r="P81" s="65"/>
      <c r="Q81" s="65"/>
      <c r="R81" s="80"/>
      <c r="S81" s="155"/>
      <c r="T81" s="20"/>
      <c r="U81" s="20"/>
      <c r="V81" s="20"/>
      <c r="W81" s="20"/>
      <c r="X81" s="20"/>
      <c r="Y81" s="155"/>
      <c r="Z81" s="20"/>
      <c r="AA81" s="20"/>
      <c r="AB81" s="20"/>
      <c r="AC81" s="20"/>
      <c r="AD81" s="20"/>
      <c r="AE81" s="155"/>
      <c r="AF81" s="20"/>
    </row>
    <row r="82" spans="2:32" ht="14.5" customHeight="1" thickTop="1" thickBot="1" x14ac:dyDescent="0.4">
      <c r="C82" s="38"/>
      <c r="D82" s="38"/>
      <c r="G82" s="30"/>
      <c r="H82" s="106"/>
      <c r="I82" s="15">
        <v>2</v>
      </c>
      <c r="J82" s="114"/>
      <c r="K82" s="129"/>
      <c r="L82" s="111"/>
      <c r="M82" s="153"/>
      <c r="N82" s="83"/>
      <c r="O82" s="65"/>
      <c r="P82" s="65"/>
      <c r="Q82" s="65"/>
      <c r="R82" s="80"/>
      <c r="S82" s="155"/>
      <c r="T82" s="20"/>
      <c r="U82" s="20"/>
      <c r="V82" s="20"/>
      <c r="W82" s="20"/>
      <c r="X82" s="20"/>
      <c r="Y82" s="155"/>
      <c r="Z82" s="20"/>
      <c r="AA82" s="20"/>
      <c r="AB82" s="20"/>
      <c r="AC82" s="20"/>
      <c r="AD82" s="20"/>
      <c r="AE82" s="155"/>
      <c r="AF82" s="20"/>
    </row>
    <row r="83" spans="2:32" ht="14.5" customHeight="1" thickTop="1" thickBot="1" x14ac:dyDescent="0.4">
      <c r="C83" s="38"/>
      <c r="D83" s="38"/>
      <c r="G83" s="30"/>
      <c r="H83" s="106"/>
      <c r="I83" s="15">
        <v>3</v>
      </c>
      <c r="J83" s="114"/>
      <c r="K83" s="129"/>
      <c r="L83" s="111"/>
      <c r="M83" s="153"/>
      <c r="N83" s="83"/>
      <c r="O83" s="65"/>
      <c r="P83" s="65"/>
      <c r="Q83" s="65"/>
      <c r="R83" s="80"/>
      <c r="S83" s="155"/>
      <c r="T83" s="20"/>
      <c r="U83" s="20"/>
      <c r="V83" s="20"/>
      <c r="W83" s="20"/>
      <c r="X83" s="20"/>
      <c r="Y83" s="155"/>
      <c r="Z83" s="20"/>
      <c r="AA83" s="20"/>
      <c r="AB83" s="20"/>
      <c r="AC83" s="20"/>
      <c r="AD83" s="20"/>
      <c r="AE83" s="155"/>
      <c r="AF83" s="20"/>
    </row>
    <row r="84" spans="2:32" ht="14.5" customHeight="1" thickTop="1" thickBot="1" x14ac:dyDescent="0.4">
      <c r="C84" s="38"/>
      <c r="D84" s="38"/>
      <c r="G84" s="30"/>
      <c r="H84" s="106"/>
      <c r="I84" s="15">
        <v>4</v>
      </c>
      <c r="J84" s="114"/>
      <c r="K84" s="129"/>
      <c r="L84" s="111"/>
      <c r="M84" s="153"/>
      <c r="N84" s="83"/>
      <c r="O84" s="65"/>
      <c r="P84" s="65"/>
      <c r="Q84" s="65"/>
      <c r="R84" s="80"/>
      <c r="S84" s="155"/>
      <c r="T84" s="20"/>
      <c r="U84" s="20"/>
      <c r="V84" s="20"/>
      <c r="W84" s="20"/>
      <c r="X84" s="20"/>
      <c r="Y84" s="155"/>
      <c r="Z84" s="20"/>
      <c r="AA84" s="20"/>
      <c r="AB84" s="20"/>
      <c r="AC84" s="20"/>
      <c r="AD84" s="20"/>
      <c r="AE84" s="155"/>
      <c r="AF84" s="20"/>
    </row>
    <row r="85" spans="2:32" ht="14.5" customHeight="1" thickTop="1" thickBot="1" x14ac:dyDescent="0.4">
      <c r="C85" s="38"/>
      <c r="D85" s="38"/>
      <c r="G85" s="30"/>
      <c r="H85" s="106"/>
      <c r="I85" s="15">
        <v>5</v>
      </c>
      <c r="J85" s="115"/>
      <c r="K85" s="130"/>
      <c r="L85" s="111"/>
      <c r="M85" s="153"/>
      <c r="N85" s="83"/>
      <c r="O85" s="65"/>
      <c r="P85" s="65"/>
      <c r="Q85" s="65"/>
      <c r="R85" s="80"/>
      <c r="S85" s="155"/>
      <c r="T85" s="20"/>
      <c r="U85" s="20"/>
      <c r="V85" s="20"/>
      <c r="W85" s="20"/>
      <c r="X85" s="20"/>
      <c r="Y85" s="155"/>
      <c r="Z85" s="20"/>
      <c r="AA85" s="20"/>
      <c r="AB85" s="20"/>
      <c r="AC85" s="20"/>
      <c r="AD85" s="20"/>
      <c r="AE85" s="155"/>
      <c r="AF85" s="20"/>
    </row>
    <row r="86" spans="2:32" thickTop="1" thickBot="1" x14ac:dyDescent="0.4">
      <c r="C86" s="38"/>
      <c r="D86" s="38"/>
      <c r="G86" s="30"/>
      <c r="H86" s="18"/>
      <c r="I86" s="16"/>
      <c r="J86" s="16"/>
      <c r="K86" s="16"/>
      <c r="L86" s="16"/>
      <c r="M86" s="78"/>
      <c r="N86" s="83"/>
      <c r="O86" s="65"/>
      <c r="P86" s="65"/>
      <c r="Q86" s="65"/>
      <c r="R86" s="80"/>
      <c r="T86" s="20"/>
      <c r="U86" s="20"/>
      <c r="V86" s="20"/>
      <c r="W86" s="20"/>
      <c r="X86" s="20"/>
      <c r="Z86" s="20"/>
      <c r="AA86" s="20"/>
      <c r="AB86" s="20"/>
      <c r="AC86" s="20"/>
      <c r="AD86" s="20"/>
      <c r="AF86" s="20"/>
    </row>
    <row r="87" spans="2:32" ht="14.5" customHeight="1" thickTop="1" thickBot="1" x14ac:dyDescent="0.4">
      <c r="G87" s="30"/>
      <c r="H87" s="105" t="s">
        <v>41</v>
      </c>
      <c r="I87" s="15">
        <v>1</v>
      </c>
      <c r="J87" s="113" t="str">
        <f>IF('CRITERIA SELECTION'!H18 = "x", "Yes", "No")</f>
        <v>No</v>
      </c>
      <c r="K87" s="142" t="str">
        <f>IF(OR(K75="",K81=""),"",IF((K81-K75)&lt;0,0,K81-K75+1))</f>
        <v/>
      </c>
      <c r="L87" s="110" t="s">
        <v>140</v>
      </c>
      <c r="M87" s="153" t="s">
        <v>130</v>
      </c>
      <c r="N87" s="83"/>
      <c r="O87" s="65"/>
      <c r="P87" s="65"/>
      <c r="Q87" s="65"/>
      <c r="R87" s="80"/>
      <c r="S87" s="155"/>
      <c r="T87" s="20"/>
      <c r="U87" s="20"/>
      <c r="V87" s="20"/>
      <c r="W87" s="20"/>
      <c r="X87" s="20"/>
      <c r="Y87" s="155"/>
      <c r="Z87" s="20"/>
      <c r="AA87" s="20"/>
      <c r="AB87" s="20"/>
      <c r="AC87" s="20"/>
      <c r="AD87" s="20"/>
      <c r="AE87" s="155"/>
      <c r="AF87" s="20"/>
    </row>
    <row r="88" spans="2:32" ht="16" customHeight="1" thickTop="1" thickBot="1" x14ac:dyDescent="0.45">
      <c r="C88" s="45"/>
      <c r="D88" s="45"/>
      <c r="G88" s="30"/>
      <c r="H88" s="106"/>
      <c r="I88" s="15">
        <v>2</v>
      </c>
      <c r="J88" s="114"/>
      <c r="K88" s="143"/>
      <c r="L88" s="111"/>
      <c r="M88" s="153"/>
      <c r="N88" s="83"/>
      <c r="O88" s="65"/>
      <c r="P88" s="65"/>
      <c r="Q88" s="65"/>
      <c r="R88" s="80"/>
      <c r="S88" s="155"/>
      <c r="T88" s="20"/>
      <c r="U88" s="20"/>
      <c r="V88" s="20"/>
      <c r="W88" s="20"/>
      <c r="X88" s="20"/>
      <c r="Y88" s="155"/>
      <c r="Z88" s="20"/>
      <c r="AA88" s="20"/>
      <c r="AB88" s="20"/>
      <c r="AC88" s="20"/>
      <c r="AD88" s="20"/>
      <c r="AE88" s="155"/>
      <c r="AF88" s="20"/>
    </row>
    <row r="89" spans="2:32" ht="14.5" customHeight="1" thickTop="1" thickBot="1" x14ac:dyDescent="0.4">
      <c r="G89" s="30"/>
      <c r="H89" s="106"/>
      <c r="I89" s="15">
        <v>3</v>
      </c>
      <c r="J89" s="114"/>
      <c r="K89" s="143"/>
      <c r="L89" s="111"/>
      <c r="M89" s="153"/>
      <c r="N89" s="83"/>
      <c r="O89" s="65"/>
      <c r="P89" s="65"/>
      <c r="Q89" s="65"/>
      <c r="R89" s="80"/>
      <c r="S89" s="155"/>
      <c r="T89" s="20"/>
      <c r="U89" s="20"/>
      <c r="V89" s="20"/>
      <c r="W89" s="20"/>
      <c r="X89" s="20"/>
      <c r="Y89" s="155"/>
      <c r="Z89" s="20"/>
      <c r="AA89" s="20"/>
      <c r="AB89" s="20"/>
      <c r="AC89" s="20"/>
      <c r="AD89" s="20"/>
      <c r="AE89" s="155"/>
      <c r="AF89" s="20"/>
    </row>
    <row r="90" spans="2:32" ht="14.5" customHeight="1" thickTop="1" thickBot="1" x14ac:dyDescent="0.4">
      <c r="B90" s="20"/>
      <c r="C90" s="38"/>
      <c r="D90" s="38"/>
      <c r="G90" s="30"/>
      <c r="H90" s="106"/>
      <c r="I90" s="15">
        <v>4</v>
      </c>
      <c r="J90" s="114"/>
      <c r="K90" s="143"/>
      <c r="L90" s="111"/>
      <c r="M90" s="153"/>
      <c r="N90" s="83"/>
      <c r="O90" s="65"/>
      <c r="P90" s="65"/>
      <c r="Q90" s="65"/>
      <c r="R90" s="80"/>
      <c r="S90" s="155"/>
      <c r="T90" s="20"/>
      <c r="U90" s="20"/>
      <c r="V90" s="20"/>
      <c r="W90" s="20"/>
      <c r="X90" s="20"/>
      <c r="Y90" s="155"/>
      <c r="Z90" s="20"/>
      <c r="AA90" s="20"/>
      <c r="AB90" s="20"/>
      <c r="AC90" s="20"/>
      <c r="AD90" s="20"/>
      <c r="AE90" s="155"/>
      <c r="AF90" s="20"/>
    </row>
    <row r="91" spans="2:32" ht="14.5" customHeight="1" thickTop="1" thickBot="1" x14ac:dyDescent="0.4">
      <c r="B91" s="20"/>
      <c r="C91" s="38"/>
      <c r="D91" s="38"/>
      <c r="G91" s="30"/>
      <c r="H91" s="106"/>
      <c r="I91" s="19">
        <v>5</v>
      </c>
      <c r="J91" s="115"/>
      <c r="K91" s="144"/>
      <c r="L91" s="111"/>
      <c r="M91" s="153"/>
      <c r="N91" s="83"/>
      <c r="O91" s="65"/>
      <c r="P91" s="65"/>
      <c r="Q91" s="65"/>
      <c r="R91" s="80"/>
      <c r="S91" s="155"/>
      <c r="T91" s="20"/>
      <c r="U91" s="20"/>
      <c r="V91" s="20"/>
      <c r="W91" s="20"/>
      <c r="X91" s="20"/>
      <c r="Y91" s="155"/>
      <c r="Z91" s="20"/>
      <c r="AA91" s="20"/>
      <c r="AB91" s="20"/>
      <c r="AC91" s="20"/>
      <c r="AD91" s="20"/>
      <c r="AE91" s="155"/>
      <c r="AF91" s="20"/>
    </row>
    <row r="92" spans="2:32" thickTop="1" thickBot="1" x14ac:dyDescent="0.4">
      <c r="G92" s="30"/>
      <c r="H92" s="47"/>
      <c r="I92" s="48"/>
      <c r="J92" s="48"/>
      <c r="K92" s="48"/>
      <c r="L92" s="48"/>
      <c r="M92" s="78"/>
      <c r="N92" s="83"/>
      <c r="O92" s="65"/>
      <c r="P92" s="65"/>
      <c r="Q92" s="65"/>
      <c r="R92" s="80"/>
      <c r="T92" s="20"/>
      <c r="U92" s="20"/>
      <c r="V92" s="20"/>
      <c r="W92" s="20"/>
      <c r="X92" s="20"/>
      <c r="Z92" s="20"/>
      <c r="AA92" s="20"/>
      <c r="AB92" s="20"/>
      <c r="AC92" s="20"/>
      <c r="AD92" s="20"/>
      <c r="AF92" s="20"/>
    </row>
    <row r="93" spans="2:32" ht="14.5" customHeight="1" thickTop="1" thickBot="1" x14ac:dyDescent="0.4">
      <c r="G93" s="30"/>
      <c r="H93" s="105" t="s">
        <v>1</v>
      </c>
      <c r="I93" s="19">
        <v>1</v>
      </c>
      <c r="J93" s="113" t="str">
        <f>IF('CRITERIA SELECTION'!H20 = "x", "Yes", "No")</f>
        <v>No</v>
      </c>
      <c r="K93" s="128"/>
      <c r="L93" s="110" t="s">
        <v>100</v>
      </c>
      <c r="M93" s="153" t="s">
        <v>130</v>
      </c>
      <c r="N93" s="83"/>
      <c r="O93" s="65"/>
      <c r="P93" s="65"/>
      <c r="Q93" s="65"/>
      <c r="R93" s="80"/>
      <c r="S93" s="155"/>
      <c r="T93" s="20"/>
      <c r="U93" s="20"/>
      <c r="V93" s="20"/>
      <c r="W93" s="20"/>
      <c r="X93" s="20"/>
      <c r="Y93" s="155"/>
      <c r="Z93" s="20"/>
      <c r="AA93" s="20"/>
      <c r="AB93" s="20"/>
      <c r="AC93" s="20"/>
      <c r="AD93" s="20"/>
      <c r="AE93" s="155"/>
      <c r="AF93" s="20"/>
    </row>
    <row r="94" spans="2:32" ht="14.5" customHeight="1" thickTop="1" thickBot="1" x14ac:dyDescent="0.4">
      <c r="G94" s="30"/>
      <c r="H94" s="106"/>
      <c r="I94" s="15">
        <v>2</v>
      </c>
      <c r="J94" s="114"/>
      <c r="K94" s="129"/>
      <c r="L94" s="111"/>
      <c r="M94" s="153"/>
      <c r="N94" s="83"/>
      <c r="O94" s="65"/>
      <c r="P94" s="65"/>
      <c r="Q94" s="65"/>
      <c r="R94" s="80"/>
      <c r="S94" s="155"/>
      <c r="T94" s="20"/>
      <c r="U94" s="20"/>
      <c r="V94" s="20"/>
      <c r="W94" s="20"/>
      <c r="X94" s="20"/>
      <c r="Y94" s="155"/>
      <c r="Z94" s="20"/>
      <c r="AA94" s="20"/>
      <c r="AB94" s="20"/>
      <c r="AC94" s="20"/>
      <c r="AD94" s="20"/>
      <c r="AE94" s="155"/>
      <c r="AF94" s="20"/>
    </row>
    <row r="95" spans="2:32" ht="14.5" customHeight="1" thickTop="1" thickBot="1" x14ac:dyDescent="0.4">
      <c r="G95" s="30"/>
      <c r="H95" s="106"/>
      <c r="I95" s="15">
        <v>3</v>
      </c>
      <c r="J95" s="114"/>
      <c r="K95" s="129"/>
      <c r="L95" s="111"/>
      <c r="M95" s="153"/>
      <c r="N95" s="83"/>
      <c r="O95" s="65"/>
      <c r="P95" s="65"/>
      <c r="Q95" s="65"/>
      <c r="R95" s="80"/>
      <c r="S95" s="155"/>
      <c r="T95" s="20"/>
      <c r="U95" s="20"/>
      <c r="V95" s="20"/>
      <c r="W95" s="20"/>
      <c r="X95" s="20"/>
      <c r="Y95" s="155"/>
      <c r="Z95" s="20"/>
      <c r="AA95" s="20"/>
      <c r="AB95" s="20"/>
      <c r="AC95" s="20"/>
      <c r="AD95" s="20"/>
      <c r="AE95" s="155"/>
      <c r="AF95" s="20"/>
    </row>
    <row r="96" spans="2:32" ht="14.5" customHeight="1" thickTop="1" thickBot="1" x14ac:dyDescent="0.4">
      <c r="G96" s="30"/>
      <c r="H96" s="106"/>
      <c r="I96" s="15">
        <v>4</v>
      </c>
      <c r="J96" s="114"/>
      <c r="K96" s="129"/>
      <c r="L96" s="111"/>
      <c r="M96" s="153"/>
      <c r="N96" s="83"/>
      <c r="O96" s="65"/>
      <c r="P96" s="65"/>
      <c r="Q96" s="65"/>
      <c r="R96" s="80"/>
      <c r="S96" s="155"/>
      <c r="T96" s="20"/>
      <c r="U96" s="20"/>
      <c r="V96" s="20"/>
      <c r="W96" s="20"/>
      <c r="X96" s="20"/>
      <c r="Y96" s="155"/>
      <c r="Z96" s="20"/>
      <c r="AA96" s="20"/>
      <c r="AB96" s="20"/>
      <c r="AC96" s="20"/>
      <c r="AD96" s="20"/>
      <c r="AE96" s="155"/>
      <c r="AF96" s="20"/>
    </row>
    <row r="97" spans="7:32" ht="14.5" customHeight="1" thickTop="1" thickBot="1" x14ac:dyDescent="0.4">
      <c r="G97" s="30"/>
      <c r="H97" s="106"/>
      <c r="I97" s="15">
        <v>5</v>
      </c>
      <c r="J97" s="115"/>
      <c r="K97" s="130"/>
      <c r="L97" s="111"/>
      <c r="M97" s="153"/>
      <c r="N97" s="83"/>
      <c r="O97" s="65"/>
      <c r="P97" s="65"/>
      <c r="Q97" s="65"/>
      <c r="R97" s="80"/>
      <c r="S97" s="155"/>
      <c r="T97" s="20"/>
      <c r="U97" s="20"/>
      <c r="V97" s="20"/>
      <c r="W97" s="20"/>
      <c r="X97" s="20"/>
      <c r="Y97" s="155"/>
      <c r="Z97" s="20"/>
      <c r="AA97" s="20"/>
      <c r="AB97" s="20"/>
      <c r="AC97" s="20"/>
      <c r="AD97" s="20"/>
      <c r="AE97" s="155"/>
      <c r="AF97" s="20"/>
    </row>
    <row r="98" spans="7:32" thickTop="1" thickBot="1" x14ac:dyDescent="0.4">
      <c r="G98" s="30"/>
      <c r="H98" s="47"/>
      <c r="I98" s="48"/>
      <c r="J98" s="48"/>
      <c r="K98" s="48"/>
      <c r="L98" s="48"/>
      <c r="M98" s="78"/>
      <c r="N98" s="83"/>
      <c r="O98" s="65"/>
      <c r="P98" s="65"/>
      <c r="Q98" s="65"/>
      <c r="R98" s="80"/>
      <c r="T98" s="20"/>
      <c r="U98" s="20"/>
      <c r="V98" s="20"/>
      <c r="W98" s="20"/>
      <c r="X98" s="20"/>
      <c r="Z98" s="20"/>
      <c r="AA98" s="20"/>
      <c r="AB98" s="20"/>
      <c r="AC98" s="20"/>
      <c r="AD98" s="20"/>
      <c r="AF98" s="20"/>
    </row>
    <row r="99" spans="7:32" ht="14.5" customHeight="1" thickTop="1" thickBot="1" x14ac:dyDescent="0.4">
      <c r="G99" s="30"/>
      <c r="H99" s="105" t="s">
        <v>80</v>
      </c>
      <c r="I99" s="19">
        <v>1</v>
      </c>
      <c r="J99" s="113" t="str">
        <f>IF('CRITERIA SELECTION'!H21 = "x", "Yes", "No")</f>
        <v>No</v>
      </c>
      <c r="K99" s="128"/>
      <c r="L99" s="110" t="s">
        <v>101</v>
      </c>
      <c r="M99" s="153" t="s">
        <v>130</v>
      </c>
      <c r="N99" s="83"/>
      <c r="O99" s="65"/>
      <c r="P99" s="65"/>
      <c r="Q99" s="65"/>
      <c r="R99" s="80"/>
      <c r="S99" s="155"/>
      <c r="T99" s="20"/>
      <c r="U99" s="20"/>
      <c r="V99" s="20"/>
      <c r="W99" s="20"/>
      <c r="X99" s="20"/>
      <c r="Y99" s="155"/>
      <c r="Z99" s="20"/>
      <c r="AA99" s="20"/>
      <c r="AB99" s="20"/>
      <c r="AC99" s="20"/>
      <c r="AD99" s="20"/>
      <c r="AE99" s="155"/>
      <c r="AF99" s="20"/>
    </row>
    <row r="100" spans="7:32" ht="14.5" customHeight="1" thickTop="1" thickBot="1" x14ac:dyDescent="0.4">
      <c r="G100" s="30"/>
      <c r="H100" s="106"/>
      <c r="I100" s="15">
        <v>2</v>
      </c>
      <c r="J100" s="114"/>
      <c r="K100" s="129"/>
      <c r="L100" s="111"/>
      <c r="M100" s="153"/>
      <c r="N100" s="83"/>
      <c r="O100" s="65"/>
      <c r="P100" s="65"/>
      <c r="Q100" s="65"/>
      <c r="R100" s="80"/>
      <c r="S100" s="155"/>
      <c r="T100" s="20"/>
      <c r="U100" s="20"/>
      <c r="V100" s="20"/>
      <c r="W100" s="20"/>
      <c r="X100" s="20"/>
      <c r="Y100" s="155"/>
      <c r="Z100" s="20"/>
      <c r="AA100" s="20"/>
      <c r="AB100" s="20"/>
      <c r="AC100" s="20"/>
      <c r="AD100" s="20"/>
      <c r="AE100" s="155"/>
      <c r="AF100" s="20"/>
    </row>
    <row r="101" spans="7:32" ht="14.5" customHeight="1" thickTop="1" thickBot="1" x14ac:dyDescent="0.4">
      <c r="G101" s="30"/>
      <c r="H101" s="106"/>
      <c r="I101" s="15">
        <v>3</v>
      </c>
      <c r="J101" s="114"/>
      <c r="K101" s="129"/>
      <c r="L101" s="111"/>
      <c r="M101" s="153"/>
      <c r="N101" s="83"/>
      <c r="O101" s="65"/>
      <c r="P101" s="65"/>
      <c r="Q101" s="65"/>
      <c r="R101" s="80"/>
      <c r="S101" s="155"/>
      <c r="T101" s="20"/>
      <c r="U101" s="20"/>
      <c r="V101" s="20"/>
      <c r="W101" s="20"/>
      <c r="X101" s="20"/>
      <c r="Y101" s="155"/>
      <c r="Z101" s="20"/>
      <c r="AA101" s="20"/>
      <c r="AB101" s="20"/>
      <c r="AC101" s="20"/>
      <c r="AD101" s="20"/>
      <c r="AE101" s="155"/>
      <c r="AF101" s="20"/>
    </row>
    <row r="102" spans="7:32" ht="14.5" customHeight="1" thickTop="1" thickBot="1" x14ac:dyDescent="0.4">
      <c r="G102" s="30"/>
      <c r="H102" s="106"/>
      <c r="I102" s="15">
        <v>4</v>
      </c>
      <c r="J102" s="114"/>
      <c r="K102" s="129"/>
      <c r="L102" s="111"/>
      <c r="M102" s="153"/>
      <c r="N102" s="83"/>
      <c r="O102" s="65"/>
      <c r="P102" s="65"/>
      <c r="Q102" s="65"/>
      <c r="R102" s="80"/>
      <c r="S102" s="155"/>
      <c r="T102" s="20"/>
      <c r="U102" s="20"/>
      <c r="V102" s="20"/>
      <c r="W102" s="20"/>
      <c r="X102" s="20"/>
      <c r="Y102" s="155"/>
      <c r="Z102" s="20"/>
      <c r="AA102" s="20"/>
      <c r="AB102" s="20"/>
      <c r="AC102" s="20"/>
      <c r="AD102" s="20"/>
      <c r="AE102" s="155"/>
      <c r="AF102" s="20"/>
    </row>
    <row r="103" spans="7:32" ht="14.5" customHeight="1" thickTop="1" thickBot="1" x14ac:dyDescent="0.4">
      <c r="G103" s="30"/>
      <c r="H103" s="106"/>
      <c r="I103" s="15">
        <v>5</v>
      </c>
      <c r="J103" s="115"/>
      <c r="K103" s="130"/>
      <c r="L103" s="111"/>
      <c r="M103" s="153"/>
      <c r="N103" s="83"/>
      <c r="O103" s="65"/>
      <c r="P103" s="65"/>
      <c r="Q103" s="65"/>
      <c r="R103" s="80"/>
      <c r="S103" s="155"/>
      <c r="T103" s="20"/>
      <c r="U103" s="20"/>
      <c r="V103" s="20"/>
      <c r="W103" s="20"/>
      <c r="X103" s="20"/>
      <c r="Y103" s="155"/>
      <c r="Z103" s="20"/>
      <c r="AA103" s="20"/>
      <c r="AB103" s="20"/>
      <c r="AC103" s="20"/>
      <c r="AD103" s="20"/>
      <c r="AE103" s="155"/>
      <c r="AF103" s="20"/>
    </row>
    <row r="104" spans="7:32" thickTop="1" thickBot="1" x14ac:dyDescent="0.4">
      <c r="G104" s="30"/>
      <c r="H104" s="47"/>
      <c r="I104" s="48"/>
      <c r="J104" s="48"/>
      <c r="K104" s="48"/>
      <c r="L104" s="48"/>
      <c r="M104" s="78"/>
      <c r="N104" s="83"/>
      <c r="O104" s="65"/>
      <c r="P104" s="65"/>
      <c r="Q104" s="65"/>
      <c r="R104" s="80"/>
      <c r="T104" s="20"/>
      <c r="U104" s="20"/>
      <c r="V104" s="20"/>
      <c r="W104" s="20"/>
      <c r="X104" s="20"/>
      <c r="Z104" s="20"/>
      <c r="AA104" s="20"/>
      <c r="AB104" s="20"/>
      <c r="AC104" s="20"/>
      <c r="AD104" s="20"/>
      <c r="AF104" s="20"/>
    </row>
    <row r="105" spans="7:32" thickTop="1" thickBot="1" x14ac:dyDescent="0.4">
      <c r="G105" s="30"/>
      <c r="H105" s="105" t="s">
        <v>106</v>
      </c>
      <c r="I105" s="19">
        <v>1</v>
      </c>
      <c r="J105" s="113" t="str">
        <f>IF('CRITERIA SELECTION'!H22 = "x", "Yes", "No")</f>
        <v>No</v>
      </c>
      <c r="K105" s="128"/>
      <c r="L105" s="110" t="s">
        <v>102</v>
      </c>
      <c r="M105" s="153" t="s">
        <v>130</v>
      </c>
      <c r="N105" s="83"/>
      <c r="O105" s="65"/>
      <c r="P105" s="65"/>
      <c r="Q105" s="65"/>
      <c r="R105" s="80"/>
      <c r="S105" s="155"/>
      <c r="T105" s="20"/>
      <c r="U105" s="20"/>
      <c r="V105" s="20"/>
      <c r="W105" s="20"/>
      <c r="X105" s="20"/>
      <c r="Y105" s="155"/>
      <c r="Z105" s="20"/>
      <c r="AA105" s="20"/>
      <c r="AB105" s="20"/>
      <c r="AC105" s="20"/>
      <c r="AD105" s="20"/>
      <c r="AE105" s="155"/>
      <c r="AF105" s="20"/>
    </row>
    <row r="106" spans="7:32" thickTop="1" thickBot="1" x14ac:dyDescent="0.4">
      <c r="G106" s="30"/>
      <c r="H106" s="106"/>
      <c r="I106" s="15">
        <v>2</v>
      </c>
      <c r="J106" s="114"/>
      <c r="K106" s="129"/>
      <c r="L106" s="111"/>
      <c r="M106" s="153"/>
      <c r="N106" s="83"/>
      <c r="O106" s="65"/>
      <c r="P106" s="65"/>
      <c r="Q106" s="65"/>
      <c r="R106" s="80"/>
      <c r="S106" s="155"/>
      <c r="T106" s="20"/>
      <c r="U106" s="20"/>
      <c r="V106" s="20"/>
      <c r="W106" s="20"/>
      <c r="X106" s="20"/>
      <c r="Y106" s="155"/>
      <c r="Z106" s="20"/>
      <c r="AA106" s="20"/>
      <c r="AB106" s="20"/>
      <c r="AC106" s="20"/>
      <c r="AD106" s="20"/>
      <c r="AE106" s="155"/>
      <c r="AF106" s="20"/>
    </row>
    <row r="107" spans="7:32" thickTop="1" thickBot="1" x14ac:dyDescent="0.4">
      <c r="G107" s="30"/>
      <c r="H107" s="106"/>
      <c r="I107" s="15">
        <v>3</v>
      </c>
      <c r="J107" s="114"/>
      <c r="K107" s="129"/>
      <c r="L107" s="111"/>
      <c r="M107" s="153"/>
      <c r="N107" s="83"/>
      <c r="O107" s="65"/>
      <c r="P107" s="65"/>
      <c r="Q107" s="65"/>
      <c r="R107" s="80"/>
      <c r="S107" s="155"/>
      <c r="T107" s="20"/>
      <c r="U107" s="20"/>
      <c r="V107" s="20"/>
      <c r="W107" s="20"/>
      <c r="X107" s="20"/>
      <c r="Y107" s="155"/>
      <c r="Z107" s="20"/>
      <c r="AA107" s="20"/>
      <c r="AB107" s="20"/>
      <c r="AC107" s="20"/>
      <c r="AD107" s="20"/>
      <c r="AE107" s="155"/>
      <c r="AF107" s="20"/>
    </row>
    <row r="108" spans="7:32" thickTop="1" thickBot="1" x14ac:dyDescent="0.4">
      <c r="G108" s="30"/>
      <c r="H108" s="106"/>
      <c r="I108" s="15">
        <v>4</v>
      </c>
      <c r="J108" s="114"/>
      <c r="K108" s="129"/>
      <c r="L108" s="111"/>
      <c r="M108" s="153"/>
      <c r="N108" s="83"/>
      <c r="O108" s="65"/>
      <c r="P108" s="65"/>
      <c r="Q108" s="65"/>
      <c r="R108" s="80"/>
      <c r="S108" s="155"/>
      <c r="T108" s="20"/>
      <c r="U108" s="20"/>
      <c r="V108" s="20"/>
      <c r="W108" s="20"/>
      <c r="X108" s="20"/>
      <c r="Y108" s="155"/>
      <c r="Z108" s="20"/>
      <c r="AA108" s="20"/>
      <c r="AB108" s="20"/>
      <c r="AC108" s="20"/>
      <c r="AD108" s="20"/>
      <c r="AE108" s="155"/>
      <c r="AF108" s="20"/>
    </row>
    <row r="109" spans="7:32" thickTop="1" thickBot="1" x14ac:dyDescent="0.4">
      <c r="G109" s="30"/>
      <c r="H109" s="106"/>
      <c r="I109" s="15">
        <v>5</v>
      </c>
      <c r="J109" s="115"/>
      <c r="K109" s="130"/>
      <c r="L109" s="111"/>
      <c r="M109" s="153"/>
      <c r="N109" s="83"/>
      <c r="O109" s="65"/>
      <c r="P109" s="65"/>
      <c r="Q109" s="65"/>
      <c r="R109" s="80"/>
      <c r="S109" s="155"/>
      <c r="T109" s="20"/>
      <c r="U109" s="20"/>
      <c r="V109" s="20"/>
      <c r="W109" s="20"/>
      <c r="X109" s="20"/>
      <c r="Y109" s="155"/>
      <c r="Z109" s="20"/>
      <c r="AA109" s="20"/>
      <c r="AB109" s="20"/>
      <c r="AC109" s="20"/>
      <c r="AD109" s="20"/>
      <c r="AE109" s="155"/>
      <c r="AF109" s="20"/>
    </row>
    <row r="110" spans="7:32" thickTop="1" thickBot="1" x14ac:dyDescent="0.4">
      <c r="G110" s="30"/>
      <c r="H110" s="47"/>
      <c r="I110" s="48"/>
      <c r="J110" s="48"/>
      <c r="K110" s="48"/>
      <c r="L110" s="48"/>
      <c r="M110" s="78"/>
      <c r="N110" s="83"/>
      <c r="O110" s="65"/>
      <c r="P110" s="65"/>
      <c r="Q110" s="65"/>
      <c r="R110" s="80"/>
      <c r="T110" s="20"/>
      <c r="U110" s="20"/>
      <c r="V110" s="20"/>
      <c r="W110" s="20"/>
      <c r="X110" s="20"/>
      <c r="Z110" s="20"/>
      <c r="AA110" s="20"/>
      <c r="AB110" s="20"/>
      <c r="AC110" s="20"/>
      <c r="AD110" s="20"/>
      <c r="AF110" s="20"/>
    </row>
    <row r="111" spans="7:32" ht="14.5" customHeight="1" thickTop="1" thickBot="1" x14ac:dyDescent="0.4">
      <c r="G111" s="30"/>
      <c r="H111" s="105" t="s">
        <v>63</v>
      </c>
      <c r="I111" s="19">
        <v>1</v>
      </c>
      <c r="J111" s="113" t="str">
        <f>IF('CRITERIA SELECTION'!H23 = "x", "Yes", "No")</f>
        <v>No</v>
      </c>
      <c r="K111" s="128"/>
      <c r="L111" s="110" t="s">
        <v>103</v>
      </c>
      <c r="M111" s="153" t="s">
        <v>130</v>
      </c>
      <c r="N111" s="83"/>
      <c r="O111" s="65"/>
      <c r="P111" s="65"/>
      <c r="Q111" s="65"/>
      <c r="R111" s="80"/>
      <c r="S111" s="155"/>
      <c r="T111" s="20"/>
      <c r="U111" s="20"/>
      <c r="V111" s="20"/>
      <c r="W111" s="20"/>
      <c r="X111" s="20"/>
      <c r="Y111" s="155"/>
      <c r="Z111" s="20"/>
      <c r="AA111" s="20"/>
      <c r="AB111" s="20"/>
      <c r="AC111" s="20"/>
      <c r="AD111" s="20"/>
      <c r="AE111" s="155"/>
      <c r="AF111" s="20"/>
    </row>
    <row r="112" spans="7:32" ht="14.5" customHeight="1" thickTop="1" thickBot="1" x14ac:dyDescent="0.4">
      <c r="G112" s="30"/>
      <c r="H112" s="106"/>
      <c r="I112" s="15">
        <v>2</v>
      </c>
      <c r="J112" s="114"/>
      <c r="K112" s="129"/>
      <c r="L112" s="111"/>
      <c r="M112" s="153"/>
      <c r="N112" s="83"/>
      <c r="O112" s="65"/>
      <c r="P112" s="65"/>
      <c r="Q112" s="65"/>
      <c r="R112" s="80"/>
      <c r="S112" s="155"/>
      <c r="T112" s="20"/>
      <c r="U112" s="20"/>
      <c r="V112" s="20"/>
      <c r="W112" s="20"/>
      <c r="X112" s="20"/>
      <c r="Y112" s="155"/>
      <c r="Z112" s="68"/>
      <c r="AD112" s="81"/>
      <c r="AE112" s="155"/>
      <c r="AF112" s="68"/>
    </row>
    <row r="113" spans="7:32" ht="14.5" customHeight="1" thickTop="1" thickBot="1" x14ac:dyDescent="0.4">
      <c r="G113" s="30"/>
      <c r="H113" s="106"/>
      <c r="I113" s="15">
        <v>3</v>
      </c>
      <c r="J113" s="114"/>
      <c r="K113" s="129"/>
      <c r="L113" s="111"/>
      <c r="M113" s="153"/>
      <c r="N113" s="83"/>
      <c r="O113" s="65"/>
      <c r="P113" s="65"/>
      <c r="Q113" s="65"/>
      <c r="R113" s="80"/>
      <c r="S113" s="155"/>
      <c r="T113" s="20"/>
      <c r="U113" s="20"/>
      <c r="V113" s="20"/>
      <c r="W113" s="20"/>
      <c r="X113" s="20"/>
      <c r="Y113" s="155"/>
      <c r="Z113" s="68"/>
      <c r="AD113" s="81"/>
      <c r="AE113" s="155"/>
      <c r="AF113" s="68"/>
    </row>
    <row r="114" spans="7:32" ht="14.5" customHeight="1" thickTop="1" thickBot="1" x14ac:dyDescent="0.4">
      <c r="G114" s="30"/>
      <c r="H114" s="106"/>
      <c r="I114" s="15">
        <v>4</v>
      </c>
      <c r="J114" s="114"/>
      <c r="K114" s="129"/>
      <c r="L114" s="111"/>
      <c r="M114" s="153"/>
      <c r="N114" s="83"/>
      <c r="O114" s="65"/>
      <c r="P114" s="65"/>
      <c r="Q114" s="65"/>
      <c r="R114" s="80"/>
      <c r="S114" s="155"/>
      <c r="T114" s="20"/>
      <c r="U114" s="20"/>
      <c r="V114" s="20"/>
      <c r="W114" s="20"/>
      <c r="X114" s="20"/>
      <c r="Y114" s="155"/>
      <c r="Z114" s="68"/>
      <c r="AD114" s="81"/>
      <c r="AE114" s="155"/>
      <c r="AF114" s="68"/>
    </row>
    <row r="115" spans="7:32" ht="14.5" customHeight="1" thickTop="1" thickBot="1" x14ac:dyDescent="0.4">
      <c r="G115" s="30"/>
      <c r="H115" s="106"/>
      <c r="I115" s="15">
        <v>5</v>
      </c>
      <c r="J115" s="115"/>
      <c r="K115" s="130"/>
      <c r="L115" s="111"/>
      <c r="M115" s="153"/>
      <c r="N115" s="83"/>
      <c r="O115" s="65"/>
      <c r="P115" s="65"/>
      <c r="Q115" s="65"/>
      <c r="R115" s="80"/>
      <c r="S115" s="155"/>
      <c r="T115" s="20"/>
      <c r="U115" s="20"/>
      <c r="V115" s="20"/>
      <c r="W115" s="20"/>
      <c r="X115" s="20"/>
      <c r="Y115" s="155"/>
      <c r="Z115" s="68"/>
      <c r="AD115" s="81"/>
      <c r="AE115" s="155"/>
      <c r="AF115" s="68"/>
    </row>
    <row r="116" spans="7:32" thickTop="1" thickBot="1" x14ac:dyDescent="0.4">
      <c r="G116" s="30"/>
      <c r="H116" s="47"/>
      <c r="I116" s="48"/>
      <c r="J116" s="48"/>
      <c r="K116" s="48"/>
      <c r="L116" s="48"/>
      <c r="M116" s="78"/>
      <c r="N116" s="83"/>
      <c r="O116" s="65"/>
      <c r="P116" s="65"/>
      <c r="Q116" s="65"/>
      <c r="R116" s="80"/>
      <c r="T116" s="20"/>
      <c r="U116" s="20"/>
      <c r="V116" s="20"/>
      <c r="W116" s="20"/>
      <c r="X116" s="20"/>
      <c r="Z116" s="68"/>
      <c r="AD116" s="81"/>
      <c r="AF116" s="68"/>
    </row>
    <row r="117" spans="7:32" thickTop="1" thickBot="1" x14ac:dyDescent="0.4">
      <c r="G117" s="30"/>
      <c r="H117" s="105" t="s">
        <v>81</v>
      </c>
      <c r="I117" s="19">
        <v>1</v>
      </c>
      <c r="J117" s="113" t="str">
        <f>IF('CRITERIA SELECTION'!H24 = "x", "Yes", "No")</f>
        <v>No</v>
      </c>
      <c r="K117" s="128"/>
      <c r="L117" s="110" t="s">
        <v>104</v>
      </c>
      <c r="M117" s="153" t="s">
        <v>130</v>
      </c>
      <c r="N117" s="83"/>
      <c r="O117" s="65"/>
      <c r="P117" s="65"/>
      <c r="Q117" s="65"/>
      <c r="R117" s="80"/>
      <c r="S117" s="155"/>
      <c r="T117" s="20"/>
      <c r="U117" s="20"/>
      <c r="V117" s="20"/>
      <c r="W117" s="20"/>
      <c r="X117" s="20"/>
      <c r="Y117" s="155"/>
      <c r="Z117" s="68"/>
      <c r="AD117" s="81"/>
      <c r="AE117" s="155"/>
      <c r="AF117" s="68"/>
    </row>
    <row r="118" spans="7:32" thickTop="1" thickBot="1" x14ac:dyDescent="0.4">
      <c r="G118" s="30"/>
      <c r="H118" s="106"/>
      <c r="I118" s="15">
        <v>2</v>
      </c>
      <c r="J118" s="114"/>
      <c r="K118" s="129"/>
      <c r="L118" s="111"/>
      <c r="M118" s="153"/>
      <c r="N118" s="83"/>
      <c r="O118" s="65"/>
      <c r="P118" s="65"/>
      <c r="Q118" s="65"/>
      <c r="R118" s="80"/>
      <c r="S118" s="155"/>
      <c r="T118" s="20"/>
      <c r="U118" s="20"/>
      <c r="V118" s="20"/>
      <c r="W118" s="20"/>
      <c r="X118" s="20"/>
      <c r="Y118" s="155"/>
      <c r="Z118" s="68"/>
      <c r="AD118" s="81"/>
      <c r="AE118" s="155"/>
      <c r="AF118" s="68"/>
    </row>
    <row r="119" spans="7:32" thickTop="1" thickBot="1" x14ac:dyDescent="0.4">
      <c r="G119" s="30"/>
      <c r="H119" s="106"/>
      <c r="I119" s="15">
        <v>3</v>
      </c>
      <c r="J119" s="114"/>
      <c r="K119" s="129"/>
      <c r="L119" s="111"/>
      <c r="M119" s="153"/>
      <c r="N119" s="83"/>
      <c r="O119" s="65"/>
      <c r="P119" s="65"/>
      <c r="Q119" s="65"/>
      <c r="R119" s="80"/>
      <c r="S119" s="155"/>
      <c r="T119" s="20"/>
      <c r="U119" s="20"/>
      <c r="V119" s="20"/>
      <c r="W119" s="20"/>
      <c r="X119" s="20"/>
      <c r="Y119" s="155"/>
      <c r="Z119" s="68"/>
      <c r="AD119" s="81"/>
      <c r="AE119" s="155"/>
      <c r="AF119" s="68"/>
    </row>
    <row r="120" spans="7:32" thickTop="1" thickBot="1" x14ac:dyDescent="0.4">
      <c r="G120" s="30"/>
      <c r="H120" s="106"/>
      <c r="I120" s="15">
        <v>4</v>
      </c>
      <c r="J120" s="114"/>
      <c r="K120" s="129"/>
      <c r="L120" s="111"/>
      <c r="M120" s="153"/>
      <c r="N120" s="83"/>
      <c r="O120" s="65"/>
      <c r="P120" s="65"/>
      <c r="Q120" s="65"/>
      <c r="R120" s="80"/>
      <c r="S120" s="155"/>
      <c r="T120" s="20"/>
      <c r="U120" s="20"/>
      <c r="V120" s="20"/>
      <c r="W120" s="20"/>
      <c r="X120" s="20"/>
      <c r="Y120" s="155"/>
      <c r="Z120" s="68"/>
      <c r="AD120" s="81"/>
      <c r="AE120" s="155"/>
      <c r="AF120" s="68"/>
    </row>
    <row r="121" spans="7:32" thickTop="1" thickBot="1" x14ac:dyDescent="0.4">
      <c r="G121" s="30"/>
      <c r="H121" s="123"/>
      <c r="I121" s="39">
        <v>5</v>
      </c>
      <c r="J121" s="115"/>
      <c r="K121" s="148"/>
      <c r="L121" s="127"/>
      <c r="M121" s="153"/>
      <c r="N121" s="83"/>
      <c r="O121" s="65"/>
      <c r="P121" s="65"/>
      <c r="Q121" s="65"/>
      <c r="R121" s="80"/>
      <c r="S121" s="155"/>
      <c r="T121" s="20"/>
      <c r="U121" s="20"/>
      <c r="V121" s="20"/>
      <c r="W121" s="20"/>
      <c r="X121" s="20"/>
      <c r="Y121" s="155"/>
      <c r="Z121" s="68"/>
      <c r="AD121" s="81"/>
      <c r="AE121" s="155"/>
      <c r="AF121" s="68"/>
    </row>
    <row r="122" spans="7:32" thickTop="1" thickBot="1" x14ac:dyDescent="0.4">
      <c r="H122" s="64"/>
      <c r="I122" s="64"/>
      <c r="J122" s="64"/>
      <c r="K122" s="64"/>
      <c r="L122" s="64"/>
      <c r="N122" s="65"/>
      <c r="O122" s="65"/>
      <c r="P122" s="65"/>
      <c r="Q122" s="65"/>
      <c r="R122" s="80"/>
      <c r="T122" s="20"/>
      <c r="U122" s="20"/>
      <c r="V122" s="20"/>
      <c r="W122" s="20"/>
      <c r="X122" s="20"/>
      <c r="Z122" s="68"/>
      <c r="AD122" s="81"/>
      <c r="AF122" s="68"/>
    </row>
    <row r="123" spans="7:32" thickTop="1" thickBot="1" x14ac:dyDescent="0.4">
      <c r="N123" s="65"/>
      <c r="O123" s="65"/>
      <c r="P123" s="65"/>
      <c r="Q123" s="65"/>
      <c r="R123" s="65"/>
      <c r="T123" s="20"/>
      <c r="U123" s="20"/>
      <c r="V123" s="20"/>
      <c r="W123" s="20"/>
      <c r="X123" s="20"/>
    </row>
    <row r="124" spans="7:32" thickTop="1" thickBot="1" x14ac:dyDescent="0.4">
      <c r="N124" s="65"/>
      <c r="O124" s="65"/>
      <c r="P124" s="65"/>
      <c r="Q124" s="65"/>
      <c r="R124" s="65"/>
      <c r="T124" s="20"/>
      <c r="U124" s="20"/>
      <c r="V124" s="20"/>
      <c r="W124" s="20"/>
      <c r="X124" s="20"/>
    </row>
    <row r="125" spans="7:32" thickTop="1" thickBot="1" x14ac:dyDescent="0.4">
      <c r="N125" s="65"/>
      <c r="O125" s="65"/>
      <c r="P125" s="65"/>
      <c r="Q125" s="65"/>
      <c r="R125" s="65"/>
      <c r="T125" s="20"/>
      <c r="U125" s="20"/>
      <c r="V125" s="20"/>
      <c r="W125" s="20"/>
      <c r="X125" s="20"/>
    </row>
    <row r="126" spans="7:32" thickTop="1" thickBot="1" x14ac:dyDescent="0.4">
      <c r="N126" s="65"/>
      <c r="O126" s="65"/>
      <c r="P126" s="65"/>
      <c r="Q126" s="65"/>
      <c r="R126" s="65"/>
      <c r="T126" s="20"/>
      <c r="U126" s="20"/>
      <c r="V126" s="20"/>
      <c r="W126" s="20"/>
      <c r="X126" s="20"/>
    </row>
    <row r="127" spans="7:32" thickTop="1" thickBot="1" x14ac:dyDescent="0.4">
      <c r="N127" s="65"/>
      <c r="O127" s="65"/>
      <c r="P127" s="65"/>
      <c r="Q127" s="65"/>
      <c r="R127" s="65"/>
      <c r="T127" s="20"/>
      <c r="U127" s="20"/>
      <c r="V127" s="20"/>
      <c r="W127" s="20"/>
      <c r="X127" s="20"/>
    </row>
  </sheetData>
  <sheetProtection algorithmName="SHA-512" hashValue="Mco29IerSDJjqvpd8N6ZA1Dj8TAxWqCUippwBmVJLhFhplekqkth09A7VUfp6MhngVyXoBhU3IVoLvEEcIfbDA==" saltValue="1hTWm6ko8RTop+vRx16Ogw==" spinCount="100000" sheet="1" objects="1" scenarios="1"/>
  <mergeCells count="268">
    <mergeCell ref="Y117:Y121"/>
    <mergeCell ref="AE9:AE13"/>
    <mergeCell ref="AE15:AE19"/>
    <mergeCell ref="AE21:AE25"/>
    <mergeCell ref="AE27:AE31"/>
    <mergeCell ref="AE33:AE37"/>
    <mergeCell ref="AE39:AE43"/>
    <mergeCell ref="AE45:AE49"/>
    <mergeCell ref="AE51:AE55"/>
    <mergeCell ref="AE57:AE61"/>
    <mergeCell ref="AE63:AE67"/>
    <mergeCell ref="AE69:AE73"/>
    <mergeCell ref="AE75:AE79"/>
    <mergeCell ref="AE81:AE85"/>
    <mergeCell ref="AE87:AE91"/>
    <mergeCell ref="AE93:AE97"/>
    <mergeCell ref="AE99:AE103"/>
    <mergeCell ref="AE105:AE109"/>
    <mergeCell ref="AE111:AE115"/>
    <mergeCell ref="AE117:AE121"/>
    <mergeCell ref="Y63:Y67"/>
    <mergeCell ref="Y69:Y73"/>
    <mergeCell ref="Y75:Y79"/>
    <mergeCell ref="Y81:Y85"/>
    <mergeCell ref="Y87:Y91"/>
    <mergeCell ref="Y93:Y97"/>
    <mergeCell ref="Y99:Y103"/>
    <mergeCell ref="Y105:Y109"/>
    <mergeCell ref="Y111:Y115"/>
    <mergeCell ref="Y9:Y13"/>
    <mergeCell ref="Y15:Y19"/>
    <mergeCell ref="Y21:Y25"/>
    <mergeCell ref="Y27:Y31"/>
    <mergeCell ref="Y33:Y37"/>
    <mergeCell ref="Y39:Y43"/>
    <mergeCell ref="Y45:Y49"/>
    <mergeCell ref="Y51:Y55"/>
    <mergeCell ref="Y57:Y61"/>
    <mergeCell ref="M111:M115"/>
    <mergeCell ref="M117:M121"/>
    <mergeCell ref="S9:S13"/>
    <mergeCell ref="S15:S19"/>
    <mergeCell ref="S21:S25"/>
    <mergeCell ref="S27:S31"/>
    <mergeCell ref="S33:S37"/>
    <mergeCell ref="S39:S43"/>
    <mergeCell ref="S45:S49"/>
    <mergeCell ref="S51:S55"/>
    <mergeCell ref="S57:S61"/>
    <mergeCell ref="S63:S67"/>
    <mergeCell ref="S69:S73"/>
    <mergeCell ref="S75:S79"/>
    <mergeCell ref="S81:S85"/>
    <mergeCell ref="S87:S91"/>
    <mergeCell ref="S93:S97"/>
    <mergeCell ref="S99:S103"/>
    <mergeCell ref="S105:S109"/>
    <mergeCell ref="S111:S115"/>
    <mergeCell ref="S117:S121"/>
    <mergeCell ref="M63:M67"/>
    <mergeCell ref="M69:M73"/>
    <mergeCell ref="M75:M79"/>
    <mergeCell ref="M81:M85"/>
    <mergeCell ref="M87:M91"/>
    <mergeCell ref="M93:M97"/>
    <mergeCell ref="M99:M103"/>
    <mergeCell ref="M105:M109"/>
    <mergeCell ref="M9:M13"/>
    <mergeCell ref="M45:M49"/>
    <mergeCell ref="M39:M43"/>
    <mergeCell ref="M33:M37"/>
    <mergeCell ref="M27:M31"/>
    <mergeCell ref="M21:M25"/>
    <mergeCell ref="M15:M19"/>
    <mergeCell ref="M51:M55"/>
    <mergeCell ref="M57:M61"/>
    <mergeCell ref="P69:P73"/>
    <mergeCell ref="P75:P79"/>
    <mergeCell ref="X9:X13"/>
    <mergeCell ref="X15:X19"/>
    <mergeCell ref="X27:X31"/>
    <mergeCell ref="X39:X43"/>
    <mergeCell ref="X51:X55"/>
    <mergeCell ref="V9:V13"/>
    <mergeCell ref="V15:V19"/>
    <mergeCell ref="V27:V31"/>
    <mergeCell ref="V39:V43"/>
    <mergeCell ref="V51:V55"/>
    <mergeCell ref="T21:T25"/>
    <mergeCell ref="V21:V25"/>
    <mergeCell ref="W21:W25"/>
    <mergeCell ref="X21:X25"/>
    <mergeCell ref="T33:T37"/>
    <mergeCell ref="V33:V37"/>
    <mergeCell ref="W33:W37"/>
    <mergeCell ref="X33:X37"/>
    <mergeCell ref="X45:X49"/>
    <mergeCell ref="P9:P13"/>
    <mergeCell ref="P15:P19"/>
    <mergeCell ref="P21:P25"/>
    <mergeCell ref="J9:J13"/>
    <mergeCell ref="J15:J19"/>
    <mergeCell ref="J21:J25"/>
    <mergeCell ref="J27:J31"/>
    <mergeCell ref="J33:J37"/>
    <mergeCell ref="J39:J43"/>
    <mergeCell ref="J45:J49"/>
    <mergeCell ref="J51:J55"/>
    <mergeCell ref="J57:J61"/>
    <mergeCell ref="H117:H121"/>
    <mergeCell ref="K117:K121"/>
    <mergeCell ref="L117:L121"/>
    <mergeCell ref="H93:H97"/>
    <mergeCell ref="K93:K97"/>
    <mergeCell ref="L93:L97"/>
    <mergeCell ref="H111:H115"/>
    <mergeCell ref="K111:K115"/>
    <mergeCell ref="L111:L115"/>
    <mergeCell ref="H99:H103"/>
    <mergeCell ref="K99:K103"/>
    <mergeCell ref="L99:L103"/>
    <mergeCell ref="H105:H109"/>
    <mergeCell ref="K105:K109"/>
    <mergeCell ref="L105:L109"/>
    <mergeCell ref="J93:J97"/>
    <mergeCell ref="J99:J103"/>
    <mergeCell ref="J105:J109"/>
    <mergeCell ref="J111:J115"/>
    <mergeCell ref="J117:J121"/>
    <mergeCell ref="L87:L91"/>
    <mergeCell ref="H75:H79"/>
    <mergeCell ref="K75:K79"/>
    <mergeCell ref="L75:L79"/>
    <mergeCell ref="H81:H85"/>
    <mergeCell ref="K81:K85"/>
    <mergeCell ref="L81:L85"/>
    <mergeCell ref="H69:H73"/>
    <mergeCell ref="K69:K73"/>
    <mergeCell ref="L69:L73"/>
    <mergeCell ref="H87:H91"/>
    <mergeCell ref="K87:K91"/>
    <mergeCell ref="J69:J73"/>
    <mergeCell ref="J75:J79"/>
    <mergeCell ref="J81:J85"/>
    <mergeCell ref="J87:J91"/>
    <mergeCell ref="H57:H61"/>
    <mergeCell ref="K57:K61"/>
    <mergeCell ref="L57:L61"/>
    <mergeCell ref="H63:H67"/>
    <mergeCell ref="K63:K67"/>
    <mergeCell ref="L63:L67"/>
    <mergeCell ref="H39:H43"/>
    <mergeCell ref="K39:K43"/>
    <mergeCell ref="L39:L43"/>
    <mergeCell ref="H45:H49"/>
    <mergeCell ref="K45:K49"/>
    <mergeCell ref="L45:L49"/>
    <mergeCell ref="H51:H55"/>
    <mergeCell ref="K51:K55"/>
    <mergeCell ref="L51:L55"/>
    <mergeCell ref="J63:J67"/>
    <mergeCell ref="H27:H31"/>
    <mergeCell ref="K27:K31"/>
    <mergeCell ref="L27:L31"/>
    <mergeCell ref="H33:H37"/>
    <mergeCell ref="K33:K37"/>
    <mergeCell ref="L33:L37"/>
    <mergeCell ref="N9:N13"/>
    <mergeCell ref="Q9:Q13"/>
    <mergeCell ref="R9:R13"/>
    <mergeCell ref="N15:N19"/>
    <mergeCell ref="Q15:Q19"/>
    <mergeCell ref="R15:R19"/>
    <mergeCell ref="H21:H25"/>
    <mergeCell ref="K21:K25"/>
    <mergeCell ref="L21:L25"/>
    <mergeCell ref="H9:H13"/>
    <mergeCell ref="K9:K13"/>
    <mergeCell ref="L9:L13"/>
    <mergeCell ref="H15:H19"/>
    <mergeCell ref="K15:K19"/>
    <mergeCell ref="L15:L19"/>
    <mergeCell ref="N33:N37"/>
    <mergeCell ref="Q33:Q37"/>
    <mergeCell ref="R33:R37"/>
    <mergeCell ref="B21:B25"/>
    <mergeCell ref="E21:E25"/>
    <mergeCell ref="F21:F25"/>
    <mergeCell ref="E9:E13"/>
    <mergeCell ref="B9:B13"/>
    <mergeCell ref="F9:F13"/>
    <mergeCell ref="B15:B19"/>
    <mergeCell ref="E15:E19"/>
    <mergeCell ref="F15:F19"/>
    <mergeCell ref="D9:D13"/>
    <mergeCell ref="D15:D19"/>
    <mergeCell ref="D21:D25"/>
    <mergeCell ref="N21:N25"/>
    <mergeCell ref="Q21:Q25"/>
    <mergeCell ref="R21:R25"/>
    <mergeCell ref="N27:N31"/>
    <mergeCell ref="Q27:Q31"/>
    <mergeCell ref="R27:R31"/>
    <mergeCell ref="N63:N67"/>
    <mergeCell ref="Q63:Q67"/>
    <mergeCell ref="R63:R67"/>
    <mergeCell ref="N45:N49"/>
    <mergeCell ref="Q45:Q49"/>
    <mergeCell ref="R45:R49"/>
    <mergeCell ref="N51:N55"/>
    <mergeCell ref="Q51:Q55"/>
    <mergeCell ref="R51:R55"/>
    <mergeCell ref="P63:P67"/>
    <mergeCell ref="P27:P31"/>
    <mergeCell ref="P33:P37"/>
    <mergeCell ref="P39:P43"/>
    <mergeCell ref="P45:P49"/>
    <mergeCell ref="P51:P55"/>
    <mergeCell ref="P57:P61"/>
    <mergeCell ref="N39:N43"/>
    <mergeCell ref="T9:T13"/>
    <mergeCell ref="W9:W13"/>
    <mergeCell ref="T15:T19"/>
    <mergeCell ref="W15:W19"/>
    <mergeCell ref="N69:N73"/>
    <mergeCell ref="Q69:Q73"/>
    <mergeCell ref="R69:R73"/>
    <mergeCell ref="N75:N79"/>
    <mergeCell ref="Q75:Q79"/>
    <mergeCell ref="R75:R79"/>
    <mergeCell ref="N57:N61"/>
    <mergeCell ref="Q57:Q61"/>
    <mergeCell ref="R57:R61"/>
    <mergeCell ref="T51:T55"/>
    <mergeCell ref="W51:W55"/>
    <mergeCell ref="T27:T31"/>
    <mergeCell ref="W27:W31"/>
    <mergeCell ref="T39:T43"/>
    <mergeCell ref="W39:W43"/>
    <mergeCell ref="T45:T49"/>
    <mergeCell ref="V45:V49"/>
    <mergeCell ref="W45:W49"/>
    <mergeCell ref="Q39:Q43"/>
    <mergeCell ref="R39:R43"/>
    <mergeCell ref="Z9:Z13"/>
    <mergeCell ref="AC9:AC13"/>
    <mergeCell ref="AD9:AD13"/>
    <mergeCell ref="Z15:Z19"/>
    <mergeCell ref="AC15:AC19"/>
    <mergeCell ref="AD15:AD19"/>
    <mergeCell ref="Z21:Z25"/>
    <mergeCell ref="AC21:AC25"/>
    <mergeCell ref="AD21:AD25"/>
    <mergeCell ref="AB9:AB13"/>
    <mergeCell ref="AB15:AB19"/>
    <mergeCell ref="AB21:AB25"/>
    <mergeCell ref="Z27:Z31"/>
    <mergeCell ref="AC27:AC31"/>
    <mergeCell ref="AD27:AD31"/>
    <mergeCell ref="Z33:Z37"/>
    <mergeCell ref="AC33:AC37"/>
    <mergeCell ref="AD33:AD37"/>
    <mergeCell ref="Z39:Z43"/>
    <mergeCell ref="AC39:AC43"/>
    <mergeCell ref="AD39:AD43"/>
    <mergeCell ref="AB27:AB31"/>
    <mergeCell ref="AB33:AB37"/>
    <mergeCell ref="AB39:AB43"/>
  </mergeCells>
  <conditionalFormatting sqref="D9:D13">
    <cfRule type="containsText" dxfId="227" priority="191" operator="containsText" text="No">
      <formula>NOT(ISERROR(SEARCH("No",D9)))</formula>
    </cfRule>
    <cfRule type="colorScale" priority="1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5:D19">
    <cfRule type="colorScale" priority="190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26" priority="189" operator="containsText" text="No">
      <formula>NOT(ISERROR(SEARCH("No",D15)))</formula>
    </cfRule>
  </conditionalFormatting>
  <conditionalFormatting sqref="D21:D25">
    <cfRule type="colorScale" priority="188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25" priority="187" operator="containsText" text="No">
      <formula>NOT(ISERROR(SEARCH("No",D21)))</formula>
    </cfRule>
  </conditionalFormatting>
  <conditionalFormatting sqref="E9:E13 K20:K25 K38:K43">
    <cfRule type="cellIs" dxfId="224" priority="323" operator="between">
      <formula>1</formula>
      <formula>5</formula>
    </cfRule>
  </conditionalFormatting>
  <conditionalFormatting sqref="E15:E19">
    <cfRule type="cellIs" dxfId="223" priority="316" operator="between">
      <formula>1</formula>
      <formula>5</formula>
    </cfRule>
    <cfRule type="cellIs" dxfId="222" priority="317" operator="between">
      <formula>5</formula>
      <formula>5</formula>
    </cfRule>
    <cfRule type="cellIs" dxfId="221" priority="318" operator="between">
      <formula>1</formula>
      <formula>5</formula>
    </cfRule>
  </conditionalFormatting>
  <conditionalFormatting sqref="E21:E25">
    <cfRule type="cellIs" dxfId="220" priority="313" operator="between">
      <formula>1</formula>
      <formula>5</formula>
    </cfRule>
    <cfRule type="cellIs" dxfId="219" priority="314" operator="between">
      <formula>5</formula>
      <formula>5</formula>
    </cfRule>
    <cfRule type="cellIs" dxfId="218" priority="315" operator="between">
      <formula>1</formula>
      <formula>5</formula>
    </cfRule>
  </conditionalFormatting>
  <conditionalFormatting sqref="J9:J13">
    <cfRule type="containsText" dxfId="217" priority="185" operator="containsText" text="No">
      <formula>NOT(ISERROR(SEARCH("No",J9)))</formula>
    </cfRule>
    <cfRule type="colorScale" priority="1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5:J19">
    <cfRule type="colorScale" priority="184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16" priority="183" operator="containsText" text="No">
      <formula>NOT(ISERROR(SEARCH("No",J15)))</formula>
    </cfRule>
  </conditionalFormatting>
  <conditionalFormatting sqref="J21:J25">
    <cfRule type="containsText" dxfId="215" priority="181" operator="containsText" text="No">
      <formula>NOT(ISERROR(SEARCH("No",J21)))</formula>
    </cfRule>
    <cfRule type="colorScale" priority="1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27:J31">
    <cfRule type="containsText" dxfId="214" priority="179" operator="containsText" text="No">
      <formula>NOT(ISERROR(SEARCH("No",J27)))</formula>
    </cfRule>
    <cfRule type="colorScale" priority="1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3:J37">
    <cfRule type="containsText" dxfId="213" priority="177" operator="containsText" text="No">
      <formula>NOT(ISERROR(SEARCH("No",J33)))</formula>
    </cfRule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9:J43">
    <cfRule type="containsText" dxfId="212" priority="175" operator="containsText" text="No">
      <formula>NOT(ISERROR(SEARCH("No",J39)))</formula>
    </cfRule>
    <cfRule type="colorScale" priority="1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5:J49">
    <cfRule type="colorScale" priority="174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11" priority="173" operator="containsText" text="No">
      <formula>NOT(ISERROR(SEARCH("No",J45)))</formula>
    </cfRule>
  </conditionalFormatting>
  <conditionalFormatting sqref="J51:J55">
    <cfRule type="colorScale" priority="17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10" priority="171" operator="containsText" text="No">
      <formula>NOT(ISERROR(SEARCH("No",J51)))</formula>
    </cfRule>
  </conditionalFormatting>
  <conditionalFormatting sqref="J57:J61"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09" priority="169" operator="containsText" text="No">
      <formula>NOT(ISERROR(SEARCH("No",J57)))</formula>
    </cfRule>
  </conditionalFormatting>
  <conditionalFormatting sqref="J63:J67">
    <cfRule type="colorScale" priority="168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08" priority="167" operator="containsText" text="No">
      <formula>NOT(ISERROR(SEARCH("No",J63)))</formula>
    </cfRule>
  </conditionalFormatting>
  <conditionalFormatting sqref="J69:J73">
    <cfRule type="containsText" dxfId="207" priority="165" operator="containsText" text="No">
      <formula>NOT(ISERROR(SEARCH("No",J69)))</formula>
    </cfRule>
    <cfRule type="colorScale" priority="1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75:J79">
    <cfRule type="colorScale" priority="164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06" priority="163" operator="containsText" text="No">
      <formula>NOT(ISERROR(SEARCH("No",J75)))</formula>
    </cfRule>
  </conditionalFormatting>
  <conditionalFormatting sqref="J81:J85">
    <cfRule type="containsText" dxfId="205" priority="161" operator="containsText" text="No">
      <formula>NOT(ISERROR(SEARCH("No",J81)))</formula>
    </cfRule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87:J91">
    <cfRule type="colorScale" priority="160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04" priority="159" operator="containsText" text="No">
      <formula>NOT(ISERROR(SEARCH("No",J87)))</formula>
    </cfRule>
  </conditionalFormatting>
  <conditionalFormatting sqref="J93:J97">
    <cfRule type="containsText" dxfId="203" priority="157" operator="containsText" text="No">
      <formula>NOT(ISERROR(SEARCH("No",J93)))</formula>
    </cfRule>
    <cfRule type="colorScale" priority="1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99:J103">
    <cfRule type="colorScale" priority="156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02" priority="155" operator="containsText" text="No">
      <formula>NOT(ISERROR(SEARCH("No",J99)))</formula>
    </cfRule>
  </conditionalFormatting>
  <conditionalFormatting sqref="J105:J109">
    <cfRule type="colorScale" priority="154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01" priority="153" operator="containsText" text="No">
      <formula>NOT(ISERROR(SEARCH("No",J105)))</formula>
    </cfRule>
  </conditionalFormatting>
  <conditionalFormatting sqref="J111:J115"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00" priority="151" operator="containsText" text="No">
      <formula>NOT(ISERROR(SEARCH("No",J111)))</formula>
    </cfRule>
  </conditionalFormatting>
  <conditionalFormatting sqref="J117:J121">
    <cfRule type="colorScale" priority="150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99" priority="149" operator="containsText" text="No">
      <formula>NOT(ISERROR(SEARCH("No",J117)))</formula>
    </cfRule>
  </conditionalFormatting>
  <conditionalFormatting sqref="K9:K13">
    <cfRule type="cellIs" dxfId="198" priority="306" operator="between">
      <formula>1</formula>
      <formula>5</formula>
    </cfRule>
    <cfRule type="cellIs" dxfId="197" priority="304" operator="between">
      <formula>1</formula>
      <formula>5</formula>
    </cfRule>
    <cfRule type="cellIs" dxfId="196" priority="305" operator="between">
      <formula>5</formula>
      <formula>5</formula>
    </cfRule>
  </conditionalFormatting>
  <conditionalFormatting sqref="K15:K19">
    <cfRule type="cellIs" dxfId="195" priority="302" operator="between">
      <formula>5</formula>
      <formula>5</formula>
    </cfRule>
    <cfRule type="cellIs" dxfId="194" priority="301" operator="between">
      <formula>1</formula>
      <formula>5</formula>
    </cfRule>
    <cfRule type="cellIs" dxfId="193" priority="303" operator="between">
      <formula>1</formula>
      <formula>5</formula>
    </cfRule>
  </conditionalFormatting>
  <conditionalFormatting sqref="K20:K25 K38:K43 E9:E13">
    <cfRule type="cellIs" dxfId="192" priority="319" operator="between">
      <formula>1</formula>
      <formula>5</formula>
    </cfRule>
    <cfRule type="cellIs" dxfId="191" priority="322" operator="between">
      <formula>5</formula>
      <formula>5</formula>
    </cfRule>
  </conditionalFormatting>
  <conditionalFormatting sqref="K21:K25">
    <cfRule type="cellIs" dxfId="190" priority="308" operator="between">
      <formula>5</formula>
      <formula>5</formula>
    </cfRule>
    <cfRule type="cellIs" dxfId="189" priority="309" operator="between">
      <formula>1</formula>
      <formula>5</formula>
    </cfRule>
    <cfRule type="cellIs" dxfId="188" priority="307" operator="between">
      <formula>1</formula>
      <formula>5</formula>
    </cfRule>
  </conditionalFormatting>
  <conditionalFormatting sqref="K27:K31">
    <cfRule type="cellIs" dxfId="187" priority="297" operator="between">
      <formula>1</formula>
      <formula>5</formula>
    </cfRule>
    <cfRule type="cellIs" dxfId="186" priority="296" operator="between">
      <formula>5</formula>
      <formula>5</formula>
    </cfRule>
    <cfRule type="cellIs" dxfId="185" priority="295" operator="between">
      <formula>1</formula>
      <formula>5</formula>
    </cfRule>
  </conditionalFormatting>
  <conditionalFormatting sqref="K33:K37">
    <cfRule type="cellIs" dxfId="184" priority="294" operator="between">
      <formula>1</formula>
      <formula>5</formula>
    </cfRule>
    <cfRule type="cellIs" dxfId="183" priority="293" operator="between">
      <formula>5</formula>
      <formula>5</formula>
    </cfRule>
    <cfRule type="cellIs" dxfId="182" priority="292" operator="between">
      <formula>1</formula>
      <formula>5</formula>
    </cfRule>
  </conditionalFormatting>
  <conditionalFormatting sqref="K39:K43">
    <cfRule type="cellIs" dxfId="181" priority="299" operator="between">
      <formula>5</formula>
      <formula>5</formula>
    </cfRule>
    <cfRule type="cellIs" dxfId="180" priority="298" operator="between">
      <formula>1</formula>
      <formula>5</formula>
    </cfRule>
    <cfRule type="cellIs" dxfId="179" priority="34" operator="between">
      <formula>1</formula>
      <formula>5</formula>
    </cfRule>
    <cfRule type="cellIs" dxfId="178" priority="13" operator="between">
      <formula>1</formula>
      <formula>5</formula>
    </cfRule>
    <cfRule type="cellIs" dxfId="177" priority="14" operator="between">
      <formula>5</formula>
      <formula>5</formula>
    </cfRule>
    <cfRule type="cellIs" dxfId="176" priority="15" operator="between">
      <formula>1</formula>
      <formula>5</formula>
    </cfRule>
    <cfRule type="cellIs" dxfId="175" priority="35" operator="between">
      <formula>5</formula>
      <formula>5</formula>
    </cfRule>
    <cfRule type="cellIs" dxfId="174" priority="36" operator="between">
      <formula>1</formula>
      <formula>5</formula>
    </cfRule>
    <cfRule type="cellIs" dxfId="173" priority="300" operator="between">
      <formula>1</formula>
      <formula>5</formula>
    </cfRule>
  </conditionalFormatting>
  <conditionalFormatting sqref="K45:K49">
    <cfRule type="cellIs" dxfId="172" priority="204" operator="between">
      <formula>1</formula>
      <formula>5</formula>
    </cfRule>
    <cfRule type="cellIs" dxfId="171" priority="203" operator="between">
      <formula>5</formula>
      <formula>5</formula>
    </cfRule>
    <cfRule type="cellIs" dxfId="170" priority="202" operator="between">
      <formula>1</formula>
      <formula>5</formula>
    </cfRule>
  </conditionalFormatting>
  <conditionalFormatting sqref="K51:K55">
    <cfRule type="cellIs" dxfId="169" priority="201" operator="between">
      <formula>1</formula>
      <formula>5</formula>
    </cfRule>
    <cfRule type="cellIs" dxfId="168" priority="200" operator="between">
      <formula>5</formula>
      <formula>5</formula>
    </cfRule>
    <cfRule type="cellIs" dxfId="167" priority="199" operator="between">
      <formula>1</formula>
      <formula>5</formula>
    </cfRule>
  </conditionalFormatting>
  <conditionalFormatting sqref="K57:K61">
    <cfRule type="cellIs" dxfId="166" priority="289" operator="between">
      <formula>1</formula>
      <formula>5</formula>
    </cfRule>
    <cfRule type="cellIs" dxfId="165" priority="290" operator="between">
      <formula>5</formula>
      <formula>5</formula>
    </cfRule>
    <cfRule type="cellIs" dxfId="164" priority="291" operator="between">
      <formula>1</formula>
      <formula>5</formula>
    </cfRule>
  </conditionalFormatting>
  <conditionalFormatting sqref="K63:K73">
    <cfRule type="cellIs" dxfId="163" priority="12" operator="between">
      <formula>1</formula>
      <formula>5</formula>
    </cfRule>
    <cfRule type="cellIs" dxfId="162" priority="11" operator="between">
      <formula>5</formula>
      <formula>5</formula>
    </cfRule>
    <cfRule type="cellIs" dxfId="161" priority="10" operator="between">
      <formula>1</formula>
      <formula>5</formula>
    </cfRule>
  </conditionalFormatting>
  <conditionalFormatting sqref="K69:K73">
    <cfRule type="cellIs" dxfId="160" priority="7" operator="between">
      <formula>1</formula>
      <formula>5</formula>
    </cfRule>
    <cfRule type="cellIs" dxfId="159" priority="9" operator="between">
      <formula>1</formula>
      <formula>5</formula>
    </cfRule>
    <cfRule type="cellIs" dxfId="158" priority="8" operator="between">
      <formula>5</formula>
      <formula>5</formula>
    </cfRule>
  </conditionalFormatting>
  <conditionalFormatting sqref="K75:K79">
    <cfRule type="cellIs" dxfId="157" priority="279" operator="between">
      <formula>1</formula>
      <formula>5</formula>
    </cfRule>
    <cfRule type="cellIs" dxfId="156" priority="277" operator="between">
      <formula>1</formula>
      <formula>5</formula>
    </cfRule>
    <cfRule type="cellIs" dxfId="155" priority="278" operator="between">
      <formula>5</formula>
      <formula>5</formula>
    </cfRule>
  </conditionalFormatting>
  <conditionalFormatting sqref="K81:K85">
    <cfRule type="cellIs" dxfId="154" priority="274" operator="between">
      <formula>1</formula>
      <formula>5</formula>
    </cfRule>
    <cfRule type="cellIs" dxfId="153" priority="275" operator="between">
      <formula>5</formula>
      <formula>5</formula>
    </cfRule>
    <cfRule type="cellIs" dxfId="152" priority="276" operator="between">
      <formula>1</formula>
      <formula>5</formula>
    </cfRule>
  </conditionalFormatting>
  <conditionalFormatting sqref="K87:K91">
    <cfRule type="cellIs" dxfId="151" priority="2" operator="between">
      <formula>5</formula>
      <formula>5</formula>
    </cfRule>
    <cfRule type="cellIs" dxfId="150" priority="6" operator="between">
      <formula>1</formula>
      <formula>5</formula>
    </cfRule>
    <cfRule type="cellIs" dxfId="149" priority="5" operator="between">
      <formula>5</formula>
      <formula>5</formula>
    </cfRule>
    <cfRule type="cellIs" dxfId="148" priority="3" operator="between">
      <formula>1</formula>
      <formula>5</formula>
    </cfRule>
    <cfRule type="cellIs" dxfId="147" priority="1" operator="between">
      <formula>1</formula>
      <formula>5</formula>
    </cfRule>
    <cfRule type="cellIs" dxfId="146" priority="4" operator="between">
      <formula>1</formula>
      <formula>5</formula>
    </cfRule>
  </conditionalFormatting>
  <conditionalFormatting sqref="K93:K97">
    <cfRule type="cellIs" dxfId="145" priority="271" operator="between">
      <formula>1</formula>
      <formula>5</formula>
    </cfRule>
    <cfRule type="cellIs" dxfId="144" priority="272" operator="between">
      <formula>5</formula>
      <formula>5</formula>
    </cfRule>
    <cfRule type="cellIs" dxfId="143" priority="273" operator="between">
      <formula>1</formula>
      <formula>5</formula>
    </cfRule>
  </conditionalFormatting>
  <conditionalFormatting sqref="K99:K103">
    <cfRule type="cellIs" dxfId="142" priority="268" operator="between">
      <formula>1</formula>
      <formula>5</formula>
    </cfRule>
    <cfRule type="cellIs" dxfId="141" priority="270" operator="between">
      <formula>1</formula>
      <formula>5</formula>
    </cfRule>
    <cfRule type="cellIs" dxfId="140" priority="269" operator="between">
      <formula>5</formula>
      <formula>5</formula>
    </cfRule>
  </conditionalFormatting>
  <conditionalFormatting sqref="K105:K109">
    <cfRule type="cellIs" dxfId="139" priority="265" operator="between">
      <formula>1</formula>
      <formula>5</formula>
    </cfRule>
    <cfRule type="cellIs" dxfId="138" priority="267" operator="between">
      <formula>1</formula>
      <formula>5</formula>
    </cfRule>
    <cfRule type="cellIs" dxfId="137" priority="266" operator="between">
      <formula>5</formula>
      <formula>5</formula>
    </cfRule>
  </conditionalFormatting>
  <conditionalFormatting sqref="K111:K115">
    <cfRule type="cellIs" dxfId="136" priority="198" operator="between">
      <formula>1</formula>
      <formula>5</formula>
    </cfRule>
    <cfRule type="cellIs" dxfId="135" priority="197" operator="between">
      <formula>5</formula>
      <formula>5</formula>
    </cfRule>
    <cfRule type="cellIs" dxfId="134" priority="196" operator="between">
      <formula>1</formula>
      <formula>5</formula>
    </cfRule>
  </conditionalFormatting>
  <conditionalFormatting sqref="K117:K121">
    <cfRule type="cellIs" dxfId="133" priority="195" operator="between">
      <formula>1</formula>
      <formula>5</formula>
    </cfRule>
    <cfRule type="cellIs" dxfId="132" priority="194" operator="between">
      <formula>5</formula>
      <formula>5</formula>
    </cfRule>
    <cfRule type="cellIs" dxfId="131" priority="193" operator="between">
      <formula>1</formula>
      <formula>5</formula>
    </cfRule>
  </conditionalFormatting>
  <conditionalFormatting sqref="P9:P13"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30" priority="147" operator="containsText" text="No">
      <formula>NOT(ISERROR(SEARCH("No",P9)))</formula>
    </cfRule>
  </conditionalFormatting>
  <conditionalFormatting sqref="P15:P19">
    <cfRule type="containsText" dxfId="129" priority="145" operator="containsText" text="No">
      <formula>NOT(ISERROR(SEARCH("No",P15)))</formula>
    </cfRule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21:P25">
    <cfRule type="colorScale" priority="144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28" priority="143" operator="containsText" text="No">
      <formula>NOT(ISERROR(SEARCH("No",P21)))</formula>
    </cfRule>
  </conditionalFormatting>
  <conditionalFormatting sqref="P27:P31">
    <cfRule type="colorScale" priority="14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27" priority="141" operator="containsText" text="No">
      <formula>NOT(ISERROR(SEARCH("No",P27)))</formula>
    </cfRule>
  </conditionalFormatting>
  <conditionalFormatting sqref="P33:P37">
    <cfRule type="colorScale" priority="140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26" priority="139" operator="containsText" text="No">
      <formula>NOT(ISERROR(SEARCH("No",P33)))</formula>
    </cfRule>
  </conditionalFormatting>
  <conditionalFormatting sqref="P39:P43"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25" priority="137" operator="containsText" text="No">
      <formula>NOT(ISERROR(SEARCH("No",P39)))</formula>
    </cfRule>
  </conditionalFormatting>
  <conditionalFormatting sqref="P45:P49">
    <cfRule type="containsText" dxfId="124" priority="117" operator="containsText" text="No">
      <formula>NOT(ISERROR(SEARCH("No",P45)))</formula>
    </cfRule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51:P55">
    <cfRule type="containsText" dxfId="123" priority="115" operator="containsText" text="No">
      <formula>NOT(ISERROR(SEARCH("No",P51)))</formula>
    </cfRule>
    <cfRule type="colorScale" priority="1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57:P61">
    <cfRule type="colorScale" priority="114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22" priority="113" operator="containsText" text="No">
      <formula>NOT(ISERROR(SEARCH("No",P57)))</formula>
    </cfRule>
  </conditionalFormatting>
  <conditionalFormatting sqref="P63:P67"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21" priority="111" operator="containsText" text="No">
      <formula>NOT(ISERROR(SEARCH("No",P63)))</formula>
    </cfRule>
  </conditionalFormatting>
  <conditionalFormatting sqref="P69:P73">
    <cfRule type="containsText" dxfId="120" priority="109" operator="containsText" text="No">
      <formula>NOT(ISERROR(SEARCH("No",P69)))</formula>
    </cfRule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75:P79"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19" priority="107" operator="containsText" text="No">
      <formula>NOT(ISERROR(SEARCH("No",P75)))</formula>
    </cfRule>
  </conditionalFormatting>
  <conditionalFormatting sqref="Q9:Q13">
    <cfRule type="cellIs" dxfId="118" priority="262" operator="between">
      <formula>1</formula>
      <formula>5</formula>
    </cfRule>
    <cfRule type="cellIs" dxfId="117" priority="263" operator="between">
      <formula>5</formula>
      <formula>5</formula>
    </cfRule>
    <cfRule type="cellIs" dxfId="116" priority="264" operator="between">
      <formula>1</formula>
      <formula>5</formula>
    </cfRule>
  </conditionalFormatting>
  <conditionalFormatting sqref="Q15:Q19">
    <cfRule type="cellIs" dxfId="115" priority="259" operator="between">
      <formula>1</formula>
      <formula>5</formula>
    </cfRule>
    <cfRule type="cellIs" dxfId="114" priority="260" operator="between">
      <formula>5</formula>
      <formula>5</formula>
    </cfRule>
    <cfRule type="cellIs" dxfId="113" priority="261" operator="between">
      <formula>1</formula>
      <formula>5</formula>
    </cfRule>
  </conditionalFormatting>
  <conditionalFormatting sqref="Q21:Q25">
    <cfRule type="cellIs" dxfId="112" priority="258" operator="between">
      <formula>1</formula>
      <formula>5</formula>
    </cfRule>
    <cfRule type="cellIs" dxfId="111" priority="257" operator="between">
      <formula>5</formula>
      <formula>5</formula>
    </cfRule>
    <cfRule type="cellIs" dxfId="110" priority="256" operator="between">
      <formula>1</formula>
      <formula>5</formula>
    </cfRule>
  </conditionalFormatting>
  <conditionalFormatting sqref="Q27:Q31">
    <cfRule type="cellIs" dxfId="109" priority="255" operator="between">
      <formula>1</formula>
      <formula>5</formula>
    </cfRule>
    <cfRule type="cellIs" dxfId="108" priority="254" operator="between">
      <formula>5</formula>
      <formula>5</formula>
    </cfRule>
    <cfRule type="cellIs" dxfId="107" priority="253" operator="between">
      <formula>1</formula>
      <formula>5</formula>
    </cfRule>
  </conditionalFormatting>
  <conditionalFormatting sqref="Q33:Q37">
    <cfRule type="cellIs" dxfId="106" priority="250" operator="between">
      <formula>1</formula>
      <formula>5</formula>
    </cfRule>
    <cfRule type="cellIs" dxfId="105" priority="251" operator="between">
      <formula>5</formula>
      <formula>5</formula>
    </cfRule>
    <cfRule type="cellIs" dxfId="104" priority="252" operator="between">
      <formula>1</formula>
      <formula>5</formula>
    </cfRule>
  </conditionalFormatting>
  <conditionalFormatting sqref="Q39:Q43">
    <cfRule type="cellIs" dxfId="103" priority="249" operator="between">
      <formula>1</formula>
      <formula>5</formula>
    </cfRule>
    <cfRule type="cellIs" dxfId="102" priority="247" operator="between">
      <formula>1</formula>
      <formula>5</formula>
    </cfRule>
    <cfRule type="cellIs" dxfId="101" priority="248" operator="between">
      <formula>5</formula>
      <formula>5</formula>
    </cfRule>
  </conditionalFormatting>
  <conditionalFormatting sqref="Q45:Q49">
    <cfRule type="cellIs" dxfId="100" priority="136" operator="between">
      <formula>1</formula>
      <formula>5</formula>
    </cfRule>
    <cfRule type="cellIs" dxfId="99" priority="135" operator="between">
      <formula>5</formula>
      <formula>5</formula>
    </cfRule>
    <cfRule type="cellIs" dxfId="98" priority="134" operator="between">
      <formula>1</formula>
      <formula>5</formula>
    </cfRule>
  </conditionalFormatting>
  <conditionalFormatting sqref="Q51:Q55">
    <cfRule type="cellIs" dxfId="97" priority="133" operator="between">
      <formula>1</formula>
      <formula>5</formula>
    </cfRule>
    <cfRule type="cellIs" dxfId="96" priority="132" operator="between">
      <formula>5</formula>
      <formula>5</formula>
    </cfRule>
    <cfRule type="cellIs" dxfId="95" priority="131" operator="between">
      <formula>1</formula>
      <formula>5</formula>
    </cfRule>
  </conditionalFormatting>
  <conditionalFormatting sqref="Q57:Q61">
    <cfRule type="cellIs" dxfId="94" priority="130" operator="between">
      <formula>1</formula>
      <formula>5</formula>
    </cfRule>
    <cfRule type="cellIs" dxfId="93" priority="129" operator="between">
      <formula>5</formula>
      <formula>5</formula>
    </cfRule>
    <cfRule type="cellIs" dxfId="92" priority="128" operator="between">
      <formula>1</formula>
      <formula>5</formula>
    </cfRule>
  </conditionalFormatting>
  <conditionalFormatting sqref="Q63:Q67">
    <cfRule type="cellIs" dxfId="91" priority="127" operator="between">
      <formula>1</formula>
      <formula>5</formula>
    </cfRule>
    <cfRule type="cellIs" dxfId="90" priority="126" operator="between">
      <formula>5</formula>
      <formula>5</formula>
    </cfRule>
    <cfRule type="cellIs" dxfId="89" priority="125" operator="between">
      <formula>1</formula>
      <formula>5</formula>
    </cfRule>
  </conditionalFormatting>
  <conditionalFormatting sqref="Q69:Q73">
    <cfRule type="cellIs" dxfId="88" priority="124" operator="between">
      <formula>1</formula>
      <formula>5</formula>
    </cfRule>
    <cfRule type="cellIs" dxfId="87" priority="123" operator="between">
      <formula>5</formula>
      <formula>5</formula>
    </cfRule>
    <cfRule type="cellIs" dxfId="86" priority="122" operator="between">
      <formula>1</formula>
      <formula>5</formula>
    </cfRule>
  </conditionalFormatting>
  <conditionalFormatting sqref="Q75:Q79">
    <cfRule type="cellIs" dxfId="85" priority="121" operator="between">
      <formula>1</formula>
      <formula>5</formula>
    </cfRule>
    <cfRule type="cellIs" dxfId="84" priority="120" operator="between">
      <formula>5</formula>
      <formula>5</formula>
    </cfRule>
    <cfRule type="cellIs" dxfId="83" priority="119" operator="between">
      <formula>1</formula>
      <formula>5</formula>
    </cfRule>
  </conditionalFormatting>
  <conditionalFormatting sqref="V9:V13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82" priority="90" operator="containsText" text="No">
      <formula>NOT(ISERROR(SEARCH("No",V9)))</formula>
    </cfRule>
  </conditionalFormatting>
  <conditionalFormatting sqref="V15:V19">
    <cfRule type="containsText" dxfId="81" priority="88" operator="containsText" text="No">
      <formula>NOT(ISERROR(SEARCH("No",V15)))</formula>
    </cfRule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21:V25">
    <cfRule type="containsText" dxfId="80" priority="77" operator="containsText" text="No">
      <formula>NOT(ISERROR(SEARCH("No",V21)))</formula>
    </cfRule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27:V31">
    <cfRule type="containsText" dxfId="79" priority="86" operator="containsText" text="No">
      <formula>NOT(ISERROR(SEARCH("No",V27)))</formula>
    </cfRule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33:V37">
    <cfRule type="containsText" dxfId="78" priority="72" operator="containsText" text="No">
      <formula>NOT(ISERROR(SEARCH("No",V33)))</formula>
    </cfRule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39:V43">
    <cfRule type="containsText" dxfId="77" priority="84" operator="containsText" text="No">
      <formula>NOT(ISERROR(SEARCH("No",V39)))</formula>
    </cfRule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45:V49"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76" priority="67" operator="containsText" text="No">
      <formula>NOT(ISERROR(SEARCH("No",V45)))</formula>
    </cfRule>
  </conditionalFormatting>
  <conditionalFormatting sqref="V51:V55">
    <cfRule type="containsText" dxfId="75" priority="82" operator="containsText" text="No">
      <formula>NOT(ISERROR(SEARCH("No",V51)))</formula>
    </cfRule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9:W13">
    <cfRule type="cellIs" dxfId="74" priority="106" operator="between">
      <formula>1</formula>
      <formula>5</formula>
    </cfRule>
    <cfRule type="cellIs" dxfId="73" priority="105" operator="between">
      <formula>5</formula>
      <formula>5</formula>
    </cfRule>
    <cfRule type="cellIs" dxfId="72" priority="104" operator="between">
      <formula>1</formula>
      <formula>5</formula>
    </cfRule>
  </conditionalFormatting>
  <conditionalFormatting sqref="W15:W19">
    <cfRule type="cellIs" dxfId="71" priority="103" operator="between">
      <formula>1</formula>
      <formula>5</formula>
    </cfRule>
    <cfRule type="cellIs" dxfId="70" priority="101" operator="between">
      <formula>1</formula>
      <formula>5</formula>
    </cfRule>
    <cfRule type="cellIs" dxfId="69" priority="102" operator="between">
      <formula>5</formula>
      <formula>5</formula>
    </cfRule>
  </conditionalFormatting>
  <conditionalFormatting sqref="W21:W25">
    <cfRule type="cellIs" dxfId="68" priority="81" operator="between">
      <formula>1</formula>
      <formula>5</formula>
    </cfRule>
    <cfRule type="cellIs" dxfId="67" priority="80" operator="between">
      <formula>5</formula>
      <formula>5</formula>
    </cfRule>
    <cfRule type="cellIs" dxfId="66" priority="79" operator="between">
      <formula>1</formula>
      <formula>5</formula>
    </cfRule>
  </conditionalFormatting>
  <conditionalFormatting sqref="W27:W31">
    <cfRule type="cellIs" dxfId="65" priority="99" operator="between">
      <formula>5</formula>
      <formula>5</formula>
    </cfRule>
    <cfRule type="cellIs" dxfId="64" priority="100" operator="between">
      <formula>1</formula>
      <formula>5</formula>
    </cfRule>
    <cfRule type="cellIs" dxfId="63" priority="98" operator="between">
      <formula>1</formula>
      <formula>5</formula>
    </cfRule>
  </conditionalFormatting>
  <conditionalFormatting sqref="W33:W37">
    <cfRule type="cellIs" dxfId="62" priority="75" operator="between">
      <formula>5</formula>
      <formula>5</formula>
    </cfRule>
    <cfRule type="cellIs" dxfId="61" priority="74" operator="between">
      <formula>1</formula>
      <formula>5</formula>
    </cfRule>
    <cfRule type="cellIs" dxfId="60" priority="76" operator="between">
      <formula>1</formula>
      <formula>5</formula>
    </cfRule>
  </conditionalFormatting>
  <conditionalFormatting sqref="W39:W43">
    <cfRule type="cellIs" dxfId="59" priority="97" operator="between">
      <formula>1</formula>
      <formula>5</formula>
    </cfRule>
    <cfRule type="cellIs" dxfId="58" priority="96" operator="between">
      <formula>5</formula>
      <formula>5</formula>
    </cfRule>
    <cfRule type="cellIs" dxfId="57" priority="95" operator="between">
      <formula>1</formula>
      <formula>5</formula>
    </cfRule>
  </conditionalFormatting>
  <conditionalFormatting sqref="W45:W49">
    <cfRule type="cellIs" dxfId="56" priority="71" operator="between">
      <formula>1</formula>
      <formula>5</formula>
    </cfRule>
    <cfRule type="cellIs" dxfId="55" priority="70" operator="between">
      <formula>5</formula>
      <formula>5</formula>
    </cfRule>
    <cfRule type="cellIs" dxfId="54" priority="69" operator="between">
      <formula>1</formula>
      <formula>5</formula>
    </cfRule>
  </conditionalFormatting>
  <conditionalFormatting sqref="W51:W55">
    <cfRule type="cellIs" dxfId="53" priority="92" operator="between">
      <formula>1</formula>
      <formula>5</formula>
    </cfRule>
    <cfRule type="cellIs" dxfId="52" priority="94" operator="between">
      <formula>1</formula>
      <formula>5</formula>
    </cfRule>
    <cfRule type="cellIs" dxfId="51" priority="93" operator="between">
      <formula>5</formula>
      <formula>5</formula>
    </cfRule>
  </conditionalFormatting>
  <conditionalFormatting sqref="AB9:AB13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50" priority="47" operator="containsText" text="No">
      <formula>NOT(ISERROR(SEARCH("No",AB9)))</formula>
    </cfRule>
  </conditionalFormatting>
  <conditionalFormatting sqref="AB15:AB19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49" priority="45" operator="containsText" text="No">
      <formula>NOT(ISERROR(SEARCH("No",AB15)))</formula>
    </cfRule>
  </conditionalFormatting>
  <conditionalFormatting sqref="AB21:AB25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48" priority="43" operator="containsText" text="No">
      <formula>NOT(ISERROR(SEARCH("No",AB21)))</formula>
    </cfRule>
  </conditionalFormatting>
  <conditionalFormatting sqref="AB27:AB31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47" priority="41" operator="containsText" text="No">
      <formula>NOT(ISERROR(SEARCH("No",AB27)))</formula>
    </cfRule>
  </conditionalFormatting>
  <conditionalFormatting sqref="AB33:AB37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46" priority="39" operator="containsText" text="No">
      <formula>NOT(ISERROR(SEARCH("No",AB33)))</formula>
    </cfRule>
  </conditionalFormatting>
  <conditionalFormatting sqref="AB39:AB43">
    <cfRule type="containsText" dxfId="45" priority="37" operator="containsText" text="No">
      <formula>NOT(ISERROR(SEARCH("No",AB39)))</formula>
    </cfRule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9:AC13">
    <cfRule type="cellIs" dxfId="44" priority="66" operator="between">
      <formula>1</formula>
      <formula>5</formula>
    </cfRule>
    <cfRule type="cellIs" dxfId="43" priority="65" operator="between">
      <formula>5</formula>
      <formula>5</formula>
    </cfRule>
    <cfRule type="cellIs" dxfId="42" priority="64" operator="between">
      <formula>1</formula>
      <formula>5</formula>
    </cfRule>
  </conditionalFormatting>
  <conditionalFormatting sqref="AC15:AC19">
    <cfRule type="cellIs" dxfId="41" priority="63" operator="between">
      <formula>1</formula>
      <formula>5</formula>
    </cfRule>
    <cfRule type="cellIs" dxfId="40" priority="62" operator="between">
      <formula>5</formula>
      <formula>5</formula>
    </cfRule>
    <cfRule type="cellIs" dxfId="39" priority="61" operator="between">
      <formula>1</formula>
      <formula>5</formula>
    </cfRule>
  </conditionalFormatting>
  <conditionalFormatting sqref="AC21:AC25">
    <cfRule type="cellIs" dxfId="38" priority="60" operator="between">
      <formula>1</formula>
      <formula>5</formula>
    </cfRule>
    <cfRule type="cellIs" dxfId="37" priority="59" operator="between">
      <formula>5</formula>
      <formula>5</formula>
    </cfRule>
    <cfRule type="cellIs" dxfId="36" priority="58" operator="between">
      <formula>1</formula>
      <formula>5</formula>
    </cfRule>
  </conditionalFormatting>
  <conditionalFormatting sqref="AC27:AC31">
    <cfRule type="cellIs" dxfId="35" priority="56" operator="between">
      <formula>5</formula>
      <formula>5</formula>
    </cfRule>
    <cfRule type="cellIs" dxfId="34" priority="55" operator="between">
      <formula>1</formula>
      <formula>5</formula>
    </cfRule>
    <cfRule type="cellIs" dxfId="33" priority="57" operator="between">
      <formula>1</formula>
      <formula>5</formula>
    </cfRule>
  </conditionalFormatting>
  <conditionalFormatting sqref="AC33:AC37">
    <cfRule type="cellIs" dxfId="32" priority="52" operator="between">
      <formula>1</formula>
      <formula>5</formula>
    </cfRule>
    <cfRule type="cellIs" dxfId="31" priority="54" operator="between">
      <formula>1</formula>
      <formula>5</formula>
    </cfRule>
    <cfRule type="cellIs" dxfId="30" priority="53" operator="between">
      <formula>5</formula>
      <formula>5</formula>
    </cfRule>
  </conditionalFormatting>
  <conditionalFormatting sqref="AC39:AC43">
    <cfRule type="cellIs" dxfId="29" priority="50" operator="between">
      <formula>5</formula>
      <formula>5</formula>
    </cfRule>
    <cfRule type="cellIs" dxfId="28" priority="51" operator="between">
      <formula>1</formula>
      <formula>5</formula>
    </cfRule>
    <cfRule type="cellIs" dxfId="27" priority="49" operator="between">
      <formula>1</formula>
      <formula>5</formula>
    </cfRule>
  </conditionalFormatting>
  <dataValidations disablePrompts="1" count="1">
    <dataValidation type="list" allowBlank="1" showInputMessage="1" showErrorMessage="1" sqref="G29" xr:uid="{E98308EB-B535-46E2-9485-5B3205AB9C95}">
      <formula1>#REF!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CC6DE-BE74-4F2E-901C-B39EC37ECFE7}">
  <sheetPr>
    <tabColor rgb="FF1C2D37"/>
  </sheetPr>
  <dimension ref="A2:K67"/>
  <sheetViews>
    <sheetView workbookViewId="0">
      <selection activeCell="C5" sqref="C5"/>
    </sheetView>
  </sheetViews>
  <sheetFormatPr defaultColWidth="8.81640625" defaultRowHeight="15" thickBottom="1" x14ac:dyDescent="0.4"/>
  <cols>
    <col min="1" max="1" width="10.1796875" style="50" customWidth="1"/>
    <col min="2" max="2" width="34.1796875" style="50" customWidth="1"/>
    <col min="3" max="3" width="15" style="54" customWidth="1"/>
    <col min="4" max="4" width="15" style="50" customWidth="1"/>
    <col min="5" max="6" width="8.81640625" style="50"/>
    <col min="7" max="7" width="4.453125" style="50" customWidth="1"/>
    <col min="8" max="9" width="8.81640625" style="50"/>
    <col min="10" max="10" width="11.453125" style="50" customWidth="1"/>
    <col min="11" max="16384" width="8.81640625" style="50"/>
  </cols>
  <sheetData>
    <row r="2" spans="1:11" ht="14.5" customHeight="1" thickBot="1" x14ac:dyDescent="0.4">
      <c r="C2" s="165" t="s">
        <v>42</v>
      </c>
      <c r="D2" s="166" t="s">
        <v>43</v>
      </c>
      <c r="E2" s="167"/>
      <c r="F2" s="168"/>
    </row>
    <row r="3" spans="1:11" ht="14.5" customHeight="1" thickBot="1" x14ac:dyDescent="0.4">
      <c r="C3" s="165"/>
      <c r="D3" s="169"/>
      <c r="E3" s="170"/>
      <c r="F3" s="171"/>
    </row>
    <row r="4" spans="1:11" thickBot="1" x14ac:dyDescent="0.4">
      <c r="A4" s="55" t="s">
        <v>23</v>
      </c>
      <c r="B4" s="55" t="s">
        <v>0</v>
      </c>
      <c r="C4" s="56"/>
      <c r="D4" s="56"/>
    </row>
    <row r="5" spans="1:11" s="59" customFormat="1" ht="25" customHeight="1" thickBot="1" x14ac:dyDescent="0.4">
      <c r="A5" s="57" t="s">
        <v>46</v>
      </c>
      <c r="B5" s="57"/>
      <c r="C5" s="58">
        <f>WEIGHTING!C6</f>
        <v>0</v>
      </c>
      <c r="D5" s="162">
        <f>SCORING!C6</f>
        <v>0</v>
      </c>
      <c r="E5" s="163"/>
      <c r="F5" s="164"/>
    </row>
    <row r="6" spans="1:11" ht="5" customHeight="1" thickBot="1" x14ac:dyDescent="0.4">
      <c r="A6" s="60"/>
      <c r="B6" s="60"/>
    </row>
    <row r="7" spans="1:11" ht="14.5" customHeight="1" thickBot="1" x14ac:dyDescent="0.4">
      <c r="A7" s="55" t="s">
        <v>24</v>
      </c>
      <c r="B7" s="55" t="s">
        <v>136</v>
      </c>
    </row>
    <row r="8" spans="1:11" ht="25" customHeight="1" thickBot="1" x14ac:dyDescent="0.4">
      <c r="A8" s="57" t="s">
        <v>46</v>
      </c>
      <c r="B8" s="61"/>
      <c r="C8" s="58">
        <f>WEIGHTING!C9</f>
        <v>0</v>
      </c>
      <c r="D8" s="162">
        <f>SCORING!I6</f>
        <v>0</v>
      </c>
      <c r="E8" s="163"/>
      <c r="F8" s="164"/>
    </row>
    <row r="9" spans="1:11" ht="5" customHeight="1" thickBot="1" x14ac:dyDescent="0.4">
      <c r="A9" s="60"/>
      <c r="B9" s="60"/>
      <c r="H9" s="165" t="s">
        <v>44</v>
      </c>
      <c r="I9" s="165"/>
      <c r="J9" s="156" t="str">
        <f>IF(SUM(C5:C17)&lt;&gt;100%,"Doubblecheck weighting",IFERROR((C5*D5+C8*D8+C11*D11+C14*D14+C17*D17),"Doubblecheck scoring"))</f>
        <v>Doubblecheck weighting</v>
      </c>
      <c r="K9" s="157"/>
    </row>
    <row r="10" spans="1:11" ht="15" customHeight="1" thickBot="1" x14ac:dyDescent="0.4">
      <c r="A10" s="55" t="s">
        <v>25</v>
      </c>
      <c r="B10" s="55" t="s">
        <v>2</v>
      </c>
      <c r="H10" s="165"/>
      <c r="I10" s="165"/>
      <c r="J10" s="158"/>
      <c r="K10" s="159"/>
    </row>
    <row r="11" spans="1:11" ht="25" customHeight="1" thickBot="1" x14ac:dyDescent="0.4">
      <c r="A11" s="57" t="s">
        <v>46</v>
      </c>
      <c r="B11" s="61"/>
      <c r="C11" s="58">
        <f>WEIGHTING!C12</f>
        <v>0</v>
      </c>
      <c r="D11" s="162">
        <f>SCORING!O6</f>
        <v>0</v>
      </c>
      <c r="E11" s="163"/>
      <c r="F11" s="164"/>
      <c r="H11" s="165"/>
      <c r="I11" s="165"/>
      <c r="J11" s="158"/>
      <c r="K11" s="159"/>
    </row>
    <row r="12" spans="1:11" ht="5" customHeight="1" thickBot="1" x14ac:dyDescent="0.4">
      <c r="A12" s="60"/>
      <c r="B12" s="60"/>
      <c r="H12" s="165"/>
      <c r="I12" s="165"/>
      <c r="J12" s="158"/>
      <c r="K12" s="159"/>
    </row>
    <row r="13" spans="1:11" ht="14.5" customHeight="1" thickBot="1" x14ac:dyDescent="0.4">
      <c r="A13" s="55" t="s">
        <v>26</v>
      </c>
      <c r="B13" s="55" t="s">
        <v>59</v>
      </c>
      <c r="H13" s="165"/>
      <c r="I13" s="165"/>
      <c r="J13" s="160"/>
      <c r="K13" s="161"/>
    </row>
    <row r="14" spans="1:11" ht="25" customHeight="1" thickBot="1" x14ac:dyDescent="0.4">
      <c r="A14" s="57" t="s">
        <v>46</v>
      </c>
      <c r="B14" s="61"/>
      <c r="C14" s="58">
        <f>WEIGHTING!C15</f>
        <v>0</v>
      </c>
      <c r="D14" s="162">
        <f>SCORING!U6</f>
        <v>0</v>
      </c>
      <c r="E14" s="163"/>
      <c r="F14" s="164"/>
    </row>
    <row r="15" spans="1:11" ht="5" customHeight="1" thickBot="1" x14ac:dyDescent="0.4">
      <c r="A15" s="60"/>
      <c r="B15" s="60"/>
    </row>
    <row r="16" spans="1:11" ht="14.5" customHeight="1" thickBot="1" x14ac:dyDescent="0.4">
      <c r="A16" s="55" t="s">
        <v>27</v>
      </c>
      <c r="B16" s="55" t="s">
        <v>93</v>
      </c>
    </row>
    <row r="17" spans="1:10" ht="25" customHeight="1" thickBot="1" x14ac:dyDescent="0.4">
      <c r="A17" s="57" t="s">
        <v>46</v>
      </c>
      <c r="B17" s="61"/>
      <c r="C17" s="58">
        <f>WEIGHTING!C18</f>
        <v>0</v>
      </c>
      <c r="D17" s="162">
        <f>SCORING!AA6</f>
        <v>0</v>
      </c>
      <c r="E17" s="163"/>
      <c r="F17" s="164"/>
    </row>
    <row r="18" spans="1:10" thickBot="1" x14ac:dyDescent="0.4">
      <c r="A18" s="60"/>
      <c r="B18" s="60"/>
    </row>
    <row r="19" spans="1:10" ht="16.5" thickBot="1" x14ac:dyDescent="0.45">
      <c r="A19" s="92" t="s">
        <v>77</v>
      </c>
      <c r="B19" s="92"/>
      <c r="C19" s="92"/>
      <c r="D19" s="92"/>
      <c r="E19" s="92"/>
      <c r="F19" s="92"/>
      <c r="G19" s="92"/>
      <c r="H19" s="92"/>
      <c r="I19" s="92"/>
      <c r="J19" s="53" t="s">
        <v>97</v>
      </c>
    </row>
    <row r="20" spans="1:10" ht="16.5" thickBot="1" x14ac:dyDescent="0.45">
      <c r="A20" s="90" t="s">
        <v>60</v>
      </c>
      <c r="B20" s="90"/>
      <c r="C20" s="90"/>
      <c r="D20" s="90"/>
      <c r="E20" s="90"/>
      <c r="F20" s="90"/>
      <c r="H20" s="62">
        <f>'CRITERIA SELECTION'!H7</f>
        <v>0</v>
      </c>
      <c r="I20" s="62">
        <f>'CRITERIA SELECTION'!I7</f>
        <v>0</v>
      </c>
      <c r="J20" s="51" t="str">
        <f>IF(H20="x",SCORING!E9, "No score")</f>
        <v>No score</v>
      </c>
    </row>
    <row r="21" spans="1:10" ht="16.5" thickBot="1" x14ac:dyDescent="0.45">
      <c r="A21" s="90" t="s">
        <v>74</v>
      </c>
      <c r="B21" s="90"/>
      <c r="C21" s="90"/>
      <c r="D21" s="90"/>
      <c r="E21" s="90"/>
      <c r="F21" s="90"/>
      <c r="H21" s="62">
        <f>'CRITERIA SELECTION'!H8</f>
        <v>0</v>
      </c>
      <c r="I21" s="62">
        <f>'CRITERIA SELECTION'!I8</f>
        <v>0</v>
      </c>
      <c r="J21" s="51" t="str">
        <f>IF(H21="x",SCORING!E15, "No score")</f>
        <v>No score</v>
      </c>
    </row>
    <row r="22" spans="1:10" ht="16.5" thickBot="1" x14ac:dyDescent="0.45">
      <c r="A22" s="90" t="s">
        <v>75</v>
      </c>
      <c r="B22" s="90"/>
      <c r="C22" s="90"/>
      <c r="D22" s="90"/>
      <c r="E22" s="90"/>
      <c r="F22" s="90"/>
      <c r="H22" s="62">
        <f>'CRITERIA SELECTION'!H9</f>
        <v>0</v>
      </c>
      <c r="I22" s="62">
        <f>'CRITERIA SELECTION'!I9</f>
        <v>0</v>
      </c>
      <c r="J22" s="51" t="str">
        <f>IF(H22="x",SCORING!E21, "No score")</f>
        <v>No score</v>
      </c>
    </row>
    <row r="23" spans="1:10" ht="16.5" thickBot="1" x14ac:dyDescent="0.45">
      <c r="A23" s="92" t="s">
        <v>135</v>
      </c>
      <c r="B23" s="92"/>
      <c r="C23" s="92"/>
      <c r="D23" s="92"/>
      <c r="E23" s="92"/>
      <c r="F23" s="92"/>
      <c r="G23" s="92"/>
      <c r="H23" s="92"/>
      <c r="I23" s="92"/>
      <c r="J23" s="92"/>
    </row>
    <row r="24" spans="1:10" thickBot="1" x14ac:dyDescent="0.4">
      <c r="A24" s="91" t="s">
        <v>78</v>
      </c>
      <c r="B24" s="91"/>
      <c r="C24" s="91"/>
      <c r="D24" s="91"/>
      <c r="E24" s="91"/>
      <c r="F24" s="91"/>
      <c r="G24" s="91"/>
      <c r="H24" s="91"/>
      <c r="I24" s="91"/>
      <c r="J24" s="91"/>
    </row>
    <row r="25" spans="1:10" ht="16.5" thickBot="1" x14ac:dyDescent="0.45">
      <c r="A25" s="90" t="s">
        <v>9</v>
      </c>
      <c r="B25" s="90"/>
      <c r="C25" s="90"/>
      <c r="D25" s="90"/>
      <c r="E25" s="90"/>
      <c r="F25" s="90"/>
      <c r="H25" s="62">
        <f>'CRITERIA SELECTION'!H12</f>
        <v>0</v>
      </c>
      <c r="I25" s="62">
        <f>'CRITERIA SELECTION'!I12</f>
        <v>0</v>
      </c>
      <c r="J25" s="51" t="str">
        <f>IF(H25="x",SCORING!K21, "No score")</f>
        <v>No score</v>
      </c>
    </row>
    <row r="26" spans="1:10" ht="16.5" thickBot="1" x14ac:dyDescent="0.45">
      <c r="A26" s="90" t="s">
        <v>10</v>
      </c>
      <c r="B26" s="90"/>
      <c r="C26" s="90"/>
      <c r="D26" s="90"/>
      <c r="E26" s="90"/>
      <c r="F26" s="90"/>
      <c r="H26" s="62">
        <f>'CRITERIA SELECTION'!H13</f>
        <v>0</v>
      </c>
      <c r="I26" s="62">
        <f>'CRITERIA SELECTION'!I13</f>
        <v>0</v>
      </c>
      <c r="J26" s="51" t="str">
        <f>IF(H26="x",SCORING!K39, "No score")</f>
        <v>No score</v>
      </c>
    </row>
    <row r="27" spans="1:10" ht="16.5" thickBot="1" x14ac:dyDescent="0.45">
      <c r="A27" s="90" t="s">
        <v>62</v>
      </c>
      <c r="B27" s="90"/>
      <c r="C27" s="90"/>
      <c r="D27" s="90"/>
      <c r="E27" s="90"/>
      <c r="F27" s="90"/>
      <c r="H27" s="62">
        <f>'CRITERIA SELECTION'!H14</f>
        <v>0</v>
      </c>
      <c r="I27" s="62">
        <f>'CRITERIA SELECTION'!I14</f>
        <v>0</v>
      </c>
      <c r="J27" s="51" t="str">
        <f>IF(H27="x",SCORING!K45, "No score")</f>
        <v>No score</v>
      </c>
    </row>
    <row r="28" spans="1:10" thickBot="1" x14ac:dyDescent="0.4">
      <c r="A28" s="91" t="s">
        <v>79</v>
      </c>
      <c r="B28" s="91"/>
      <c r="C28" s="91"/>
      <c r="D28" s="91"/>
      <c r="E28" s="91"/>
      <c r="F28" s="91"/>
      <c r="G28" s="91"/>
      <c r="H28" s="91"/>
      <c r="I28" s="91"/>
      <c r="J28" s="91"/>
    </row>
    <row r="29" spans="1:10" ht="16.5" thickBot="1" x14ac:dyDescent="0.45">
      <c r="A29" s="90" t="s">
        <v>72</v>
      </c>
      <c r="B29" s="90"/>
      <c r="C29" s="90"/>
      <c r="D29" s="90"/>
      <c r="E29" s="90"/>
      <c r="F29" s="90"/>
      <c r="H29" s="62">
        <f>'CRITERIA SELECTION'!H16</f>
        <v>0</v>
      </c>
      <c r="I29" s="62">
        <f>'CRITERIA SELECTION'!I16</f>
        <v>0</v>
      </c>
      <c r="J29" s="51" t="str">
        <f>IF(H29="x",SCORING!K51, "No score")</f>
        <v>No score</v>
      </c>
    </row>
    <row r="30" spans="1:10" ht="16.5" thickBot="1" x14ac:dyDescent="0.45">
      <c r="A30" s="90" t="s">
        <v>56</v>
      </c>
      <c r="B30" s="90"/>
      <c r="C30" s="90"/>
      <c r="D30" s="90"/>
      <c r="E30" s="90"/>
      <c r="F30" s="90"/>
      <c r="H30" s="62">
        <f>'CRITERIA SELECTION'!H17</f>
        <v>0</v>
      </c>
      <c r="I30" s="62">
        <f>'CRITERIA SELECTION'!I17</f>
        <v>0</v>
      </c>
      <c r="J30" s="51" t="str">
        <f>IF(H30="x",SCORING!K69, "No score")</f>
        <v>No score</v>
      </c>
    </row>
    <row r="31" spans="1:10" ht="16.5" thickBot="1" x14ac:dyDescent="0.45">
      <c r="A31" s="90" t="s">
        <v>76</v>
      </c>
      <c r="B31" s="90"/>
      <c r="C31" s="90"/>
      <c r="D31" s="90"/>
      <c r="E31" s="90"/>
      <c r="F31" s="90"/>
      <c r="H31" s="62">
        <f>'CRITERIA SELECTION'!H18</f>
        <v>0</v>
      </c>
      <c r="I31" s="62">
        <f>'CRITERIA SELECTION'!I18</f>
        <v>0</v>
      </c>
      <c r="J31" s="51" t="str">
        <f>IF(H31="x",SCORING!K87, "No score")</f>
        <v>No score</v>
      </c>
    </row>
    <row r="32" spans="1:10" thickBot="1" x14ac:dyDescent="0.4">
      <c r="A32" s="91" t="s">
        <v>82</v>
      </c>
      <c r="B32" s="91"/>
      <c r="C32" s="91"/>
      <c r="D32" s="91"/>
      <c r="E32" s="91"/>
      <c r="F32" s="91"/>
      <c r="G32" s="91"/>
      <c r="H32" s="91"/>
      <c r="I32" s="91"/>
      <c r="J32" s="91"/>
    </row>
    <row r="33" spans="1:10" ht="16.5" thickBot="1" x14ac:dyDescent="0.45">
      <c r="A33" s="90" t="s">
        <v>1</v>
      </c>
      <c r="B33" s="90"/>
      <c r="C33" s="90"/>
      <c r="D33" s="90"/>
      <c r="E33" s="90"/>
      <c r="F33" s="90"/>
      <c r="H33" s="62">
        <f>'CRITERIA SELECTION'!H20</f>
        <v>0</v>
      </c>
      <c r="I33" s="62">
        <f>'CRITERIA SELECTION'!I20</f>
        <v>0</v>
      </c>
      <c r="J33" s="51" t="str">
        <f>IF(H33="x",SCORING!K93, "No score")</f>
        <v>No score</v>
      </c>
    </row>
    <row r="34" spans="1:10" ht="16.5" thickBot="1" x14ac:dyDescent="0.45">
      <c r="A34" s="90" t="s">
        <v>80</v>
      </c>
      <c r="B34" s="90"/>
      <c r="C34" s="90"/>
      <c r="D34" s="90"/>
      <c r="E34" s="90"/>
      <c r="F34" s="90"/>
      <c r="H34" s="62">
        <f>'CRITERIA SELECTION'!H21</f>
        <v>0</v>
      </c>
      <c r="I34" s="62">
        <f>'CRITERIA SELECTION'!I21</f>
        <v>0</v>
      </c>
      <c r="J34" s="51" t="str">
        <f>IF(H34="x",SCORING!K99, "No score")</f>
        <v>No score</v>
      </c>
    </row>
    <row r="35" spans="1:10" ht="16.5" thickBot="1" x14ac:dyDescent="0.45">
      <c r="A35" s="90" t="s">
        <v>106</v>
      </c>
      <c r="B35" s="90"/>
      <c r="C35" s="90"/>
      <c r="D35" s="90"/>
      <c r="E35" s="90"/>
      <c r="F35" s="90"/>
      <c r="H35" s="62">
        <f>'CRITERIA SELECTION'!H22</f>
        <v>0</v>
      </c>
      <c r="I35" s="62">
        <f>'CRITERIA SELECTION'!I22</f>
        <v>0</v>
      </c>
      <c r="J35" s="51" t="str">
        <f>IF(H35="x",SCORING!K105, "No score")</f>
        <v>No score</v>
      </c>
    </row>
    <row r="36" spans="1:10" ht="16.5" thickBot="1" x14ac:dyDescent="0.45">
      <c r="A36" s="90" t="s">
        <v>63</v>
      </c>
      <c r="B36" s="90"/>
      <c r="C36" s="90"/>
      <c r="D36" s="90"/>
      <c r="E36" s="90"/>
      <c r="F36" s="90"/>
      <c r="H36" s="62">
        <f>'CRITERIA SELECTION'!H23</f>
        <v>0</v>
      </c>
      <c r="I36" s="62">
        <f>'CRITERIA SELECTION'!I23</f>
        <v>0</v>
      </c>
      <c r="J36" s="51" t="str">
        <f>IF(H36="x",SCORING!K111, "No score")</f>
        <v>No score</v>
      </c>
    </row>
    <row r="37" spans="1:10" ht="16.5" thickBot="1" x14ac:dyDescent="0.45">
      <c r="A37" s="90" t="s">
        <v>81</v>
      </c>
      <c r="B37" s="90"/>
      <c r="C37" s="90"/>
      <c r="D37" s="90"/>
      <c r="E37" s="90"/>
      <c r="F37" s="90"/>
      <c r="H37" s="62">
        <f>'CRITERIA SELECTION'!H24</f>
        <v>0</v>
      </c>
      <c r="I37" s="62">
        <f>'CRITERIA SELECTION'!I24</f>
        <v>0</v>
      </c>
      <c r="J37" s="51" t="str">
        <f>IF(H37="x",SCORING!K117, "No score")</f>
        <v>No score</v>
      </c>
    </row>
    <row r="38" spans="1:10" ht="16.5" thickBot="1" x14ac:dyDescent="0.45">
      <c r="A38" s="92" t="s">
        <v>69</v>
      </c>
      <c r="B38" s="92"/>
      <c r="C38" s="92"/>
      <c r="D38" s="92"/>
      <c r="E38" s="92"/>
      <c r="F38" s="92"/>
      <c r="G38" s="92"/>
      <c r="H38" s="92"/>
      <c r="I38" s="92"/>
      <c r="J38" s="92"/>
    </row>
    <row r="39" spans="1:10" thickBot="1" x14ac:dyDescent="0.4">
      <c r="A39" s="91" t="s">
        <v>83</v>
      </c>
      <c r="B39" s="91"/>
      <c r="C39" s="91"/>
      <c r="D39" s="91"/>
      <c r="E39" s="91"/>
      <c r="F39" s="91"/>
      <c r="G39" s="91"/>
      <c r="H39" s="91"/>
      <c r="I39" s="91"/>
      <c r="J39" s="91"/>
    </row>
    <row r="40" spans="1:10" ht="16.5" thickBot="1" x14ac:dyDescent="0.45">
      <c r="A40" s="90" t="s">
        <v>144</v>
      </c>
      <c r="B40" s="90"/>
      <c r="C40" s="90"/>
      <c r="D40" s="90"/>
      <c r="E40" s="90"/>
      <c r="F40" s="90"/>
      <c r="H40" s="62">
        <f>'CRITERIA SELECTION'!H27</f>
        <v>0</v>
      </c>
      <c r="I40" s="62">
        <f>'CRITERIA SELECTION'!I27</f>
        <v>0</v>
      </c>
      <c r="J40" s="51" t="str">
        <f>IF(H40="x",SCORING!Q9, "No score")</f>
        <v>No score</v>
      </c>
    </row>
    <row r="41" spans="1:10" ht="16.5" thickBot="1" x14ac:dyDescent="0.45">
      <c r="A41" s="90" t="s">
        <v>145</v>
      </c>
      <c r="B41" s="90"/>
      <c r="C41" s="90"/>
      <c r="D41" s="90"/>
      <c r="E41" s="90"/>
      <c r="F41" s="90"/>
      <c r="H41" s="62">
        <f>'CRITERIA SELECTION'!H28</f>
        <v>0</v>
      </c>
      <c r="I41" s="62">
        <f>'CRITERIA SELECTION'!I28</f>
        <v>0</v>
      </c>
      <c r="J41" s="51" t="str">
        <f>IF(H41="x",SCORING!Q15, "No score")</f>
        <v>No score</v>
      </c>
    </row>
    <row r="42" spans="1:10" ht="16.5" thickBot="1" x14ac:dyDescent="0.45">
      <c r="A42" s="90" t="s">
        <v>64</v>
      </c>
      <c r="B42" s="90"/>
      <c r="C42" s="90"/>
      <c r="D42" s="90"/>
      <c r="E42" s="90"/>
      <c r="F42" s="90"/>
      <c r="H42" s="62">
        <f>'CRITERIA SELECTION'!H29</f>
        <v>0</v>
      </c>
      <c r="I42" s="62">
        <f>'CRITERIA SELECTION'!I29</f>
        <v>0</v>
      </c>
      <c r="J42" s="51" t="str">
        <f>IF(H42="x",SCORING!Q21, "No score")</f>
        <v>No score</v>
      </c>
    </row>
    <row r="43" spans="1:10" ht="16.5" thickBot="1" x14ac:dyDescent="0.45">
      <c r="A43" s="90" t="s">
        <v>53</v>
      </c>
      <c r="B43" s="90"/>
      <c r="C43" s="90"/>
      <c r="D43" s="90"/>
      <c r="E43" s="90"/>
      <c r="F43" s="90"/>
      <c r="H43" s="62">
        <f>'CRITERIA SELECTION'!H30</f>
        <v>0</v>
      </c>
      <c r="I43" s="62">
        <f>'CRITERIA SELECTION'!I30</f>
        <v>0</v>
      </c>
      <c r="J43" s="51" t="str">
        <f>IF(H43="x",SCORING!Q27, "No score")</f>
        <v>No score</v>
      </c>
    </row>
    <row r="44" spans="1:10" ht="16.5" thickBot="1" x14ac:dyDescent="0.45">
      <c r="A44" s="90" t="s">
        <v>65</v>
      </c>
      <c r="B44" s="90"/>
      <c r="C44" s="90"/>
      <c r="D44" s="90"/>
      <c r="E44" s="90"/>
      <c r="F44" s="90"/>
      <c r="H44" s="62">
        <f>'CRITERIA SELECTION'!H31</f>
        <v>0</v>
      </c>
      <c r="I44" s="62">
        <f>'CRITERIA SELECTION'!I31</f>
        <v>0</v>
      </c>
      <c r="J44" s="51" t="str">
        <f>IF(H44="x",SCORING!Q33, "No score")</f>
        <v>No score</v>
      </c>
    </row>
    <row r="45" spans="1:10" ht="16.5" thickBot="1" x14ac:dyDescent="0.45">
      <c r="A45" s="90" t="s">
        <v>108</v>
      </c>
      <c r="B45" s="90"/>
      <c r="C45" s="90"/>
      <c r="D45" s="90"/>
      <c r="E45" s="90"/>
      <c r="F45" s="90"/>
      <c r="H45" s="62">
        <f>'CRITERIA SELECTION'!H32</f>
        <v>0</v>
      </c>
      <c r="I45" s="62">
        <f>'CRITERIA SELECTION'!I32</f>
        <v>0</v>
      </c>
      <c r="J45" s="51" t="str">
        <f>IF(H45="x",SCORING!Q39, "No score")</f>
        <v>No score</v>
      </c>
    </row>
    <row r="46" spans="1:10" thickBot="1" x14ac:dyDescent="0.4">
      <c r="A46" s="91" t="s">
        <v>85</v>
      </c>
      <c r="B46" s="91"/>
      <c r="C46" s="91"/>
      <c r="D46" s="91"/>
      <c r="E46" s="91"/>
      <c r="F46" s="91"/>
      <c r="G46" s="91"/>
      <c r="H46" s="91"/>
      <c r="I46" s="91"/>
      <c r="J46" s="91"/>
    </row>
    <row r="47" spans="1:10" ht="16.5" thickBot="1" x14ac:dyDescent="0.45">
      <c r="A47" s="90" t="s">
        <v>54</v>
      </c>
      <c r="B47" s="90"/>
      <c r="C47" s="90"/>
      <c r="D47" s="90"/>
      <c r="E47" s="90"/>
      <c r="F47" s="90"/>
      <c r="H47" s="62">
        <f>'CRITERIA SELECTION'!H34</f>
        <v>0</v>
      </c>
      <c r="I47" s="62">
        <f>'CRITERIA SELECTION'!I34</f>
        <v>0</v>
      </c>
      <c r="J47" s="51" t="str">
        <f>IF(H47="x",SCORING!Q45, "No score")</f>
        <v>No score</v>
      </c>
    </row>
    <row r="48" spans="1:10" ht="16.5" thickBot="1" x14ac:dyDescent="0.45">
      <c r="A48" s="90" t="s">
        <v>3</v>
      </c>
      <c r="B48" s="90"/>
      <c r="C48" s="90"/>
      <c r="D48" s="90"/>
      <c r="E48" s="90"/>
      <c r="F48" s="90"/>
      <c r="H48" s="62">
        <f>'CRITERIA SELECTION'!H35</f>
        <v>0</v>
      </c>
      <c r="I48" s="62">
        <f>'CRITERIA SELECTION'!I35</f>
        <v>0</v>
      </c>
      <c r="J48" s="51" t="str">
        <f>IF(H48="x",SCORING!Q51, "No score")</f>
        <v>No score</v>
      </c>
    </row>
    <row r="49" spans="1:10" ht="16.5" thickBot="1" x14ac:dyDescent="0.45">
      <c r="A49" s="90" t="s">
        <v>55</v>
      </c>
      <c r="B49" s="90"/>
      <c r="C49" s="90"/>
      <c r="D49" s="90"/>
      <c r="E49" s="90"/>
      <c r="F49" s="90"/>
      <c r="H49" s="62">
        <f>'CRITERIA SELECTION'!H36</f>
        <v>0</v>
      </c>
      <c r="I49" s="62">
        <f>'CRITERIA SELECTION'!I36</f>
        <v>0</v>
      </c>
      <c r="J49" s="51" t="str">
        <f>IF(H49="x",SCORING!Q57, "No score")</f>
        <v>No score</v>
      </c>
    </row>
    <row r="50" spans="1:10" ht="16.5" thickBot="1" x14ac:dyDescent="0.45">
      <c r="A50" s="90" t="s">
        <v>66</v>
      </c>
      <c r="B50" s="90"/>
      <c r="C50" s="90"/>
      <c r="D50" s="90"/>
      <c r="E50" s="90"/>
      <c r="F50" s="90"/>
      <c r="H50" s="62">
        <f>'CRITERIA SELECTION'!H37</f>
        <v>0</v>
      </c>
      <c r="I50" s="62">
        <f>'CRITERIA SELECTION'!I37</f>
        <v>0</v>
      </c>
      <c r="J50" s="51" t="str">
        <f>IF(H50="x",SCORING!Q63, "No score")</f>
        <v>No score</v>
      </c>
    </row>
    <row r="51" spans="1:10" ht="16.5" thickBot="1" x14ac:dyDescent="0.45">
      <c r="A51" s="90" t="s">
        <v>84</v>
      </c>
      <c r="B51" s="90"/>
      <c r="C51" s="90"/>
      <c r="D51" s="90"/>
      <c r="E51" s="90"/>
      <c r="F51" s="90"/>
      <c r="H51" s="62">
        <f>'CRITERIA SELECTION'!H38</f>
        <v>0</v>
      </c>
      <c r="I51" s="62">
        <f>'CRITERIA SELECTION'!I38</f>
        <v>0</v>
      </c>
      <c r="J51" s="51" t="str">
        <f>IF(H51="x",SCORING!Q69, "No score")</f>
        <v>No score</v>
      </c>
    </row>
    <row r="52" spans="1:10" ht="16.5" thickBot="1" x14ac:dyDescent="0.45">
      <c r="A52" s="90" t="s">
        <v>73</v>
      </c>
      <c r="B52" s="90"/>
      <c r="C52" s="90"/>
      <c r="D52" s="90"/>
      <c r="E52" s="90"/>
      <c r="F52" s="90"/>
      <c r="H52" s="62">
        <f>'CRITERIA SELECTION'!H39</f>
        <v>0</v>
      </c>
      <c r="I52" s="62">
        <f>'CRITERIA SELECTION'!I39</f>
        <v>0</v>
      </c>
      <c r="J52" s="51" t="str">
        <f>IF(H52="x",SCORING!Q75, "No score")</f>
        <v>No score</v>
      </c>
    </row>
    <row r="53" spans="1:10" ht="16.5" thickBot="1" x14ac:dyDescent="0.45">
      <c r="A53" s="92" t="s">
        <v>86</v>
      </c>
      <c r="B53" s="92"/>
      <c r="C53" s="92"/>
      <c r="D53" s="92"/>
      <c r="E53" s="92"/>
      <c r="F53" s="92"/>
      <c r="G53" s="92"/>
      <c r="H53" s="92"/>
      <c r="I53" s="92"/>
      <c r="J53" s="92"/>
    </row>
    <row r="54" spans="1:10" thickBot="1" x14ac:dyDescent="0.4">
      <c r="A54" s="91" t="s">
        <v>87</v>
      </c>
      <c r="B54" s="91"/>
      <c r="C54" s="91"/>
      <c r="D54" s="91"/>
      <c r="E54" s="91"/>
      <c r="F54" s="91"/>
      <c r="G54" s="91"/>
      <c r="H54" s="91"/>
      <c r="I54" s="91"/>
      <c r="J54" s="91"/>
    </row>
    <row r="55" spans="1:10" ht="16.5" thickBot="1" x14ac:dyDescent="0.45">
      <c r="A55" s="90" t="s">
        <v>67</v>
      </c>
      <c r="B55" s="90"/>
      <c r="C55" s="90"/>
      <c r="D55" s="90"/>
      <c r="E55" s="90"/>
      <c r="F55" s="90"/>
      <c r="H55" s="62">
        <f>'CRITERIA SELECTION'!H42</f>
        <v>0</v>
      </c>
      <c r="I55" s="62">
        <f>'CRITERIA SELECTION'!I42</f>
        <v>0</v>
      </c>
      <c r="J55" s="51" t="str">
        <f>IF(H55="x",SCORING!W21, "No score")</f>
        <v>No score</v>
      </c>
    </row>
    <row r="56" spans="1:10" ht="16.5" thickBot="1" x14ac:dyDescent="0.45">
      <c r="A56" s="90" t="s">
        <v>48</v>
      </c>
      <c r="B56" s="90"/>
      <c r="C56" s="90"/>
      <c r="D56" s="90"/>
      <c r="E56" s="90"/>
      <c r="F56" s="90"/>
      <c r="H56" s="62">
        <f>'CRITERIA SELECTION'!H43</f>
        <v>0</v>
      </c>
      <c r="I56" s="62">
        <f>'CRITERIA SELECTION'!I43</f>
        <v>0</v>
      </c>
      <c r="J56" s="74" t="str">
        <f>IF(H56="x",SCORING!W33, "No score")</f>
        <v>No score</v>
      </c>
    </row>
    <row r="57" spans="1:10" ht="16.5" thickBot="1" x14ac:dyDescent="0.45">
      <c r="A57" s="90" t="s">
        <v>52</v>
      </c>
      <c r="B57" s="90"/>
      <c r="C57" s="90"/>
      <c r="D57" s="90"/>
      <c r="E57" s="90"/>
      <c r="F57" s="90"/>
      <c r="H57" s="62">
        <f>'CRITERIA SELECTION'!H44</f>
        <v>0</v>
      </c>
      <c r="I57" s="62">
        <f>'CRITERIA SELECTION'!I44</f>
        <v>0</v>
      </c>
      <c r="J57" s="74" t="str">
        <f>IF(H57="x",SCORING!W39, "No score")</f>
        <v>No score</v>
      </c>
    </row>
    <row r="58" spans="1:10" thickBot="1" x14ac:dyDescent="0.4">
      <c r="A58" s="91" t="s">
        <v>88</v>
      </c>
      <c r="B58" s="91"/>
      <c r="C58" s="91"/>
      <c r="D58" s="91"/>
      <c r="E58" s="91"/>
      <c r="F58" s="91"/>
      <c r="G58" s="91"/>
      <c r="H58" s="91"/>
      <c r="I58" s="91"/>
      <c r="J58" s="91"/>
    </row>
    <row r="59" spans="1:10" ht="16.5" thickBot="1" x14ac:dyDescent="0.45">
      <c r="A59" s="90" t="s">
        <v>11</v>
      </c>
      <c r="B59" s="90"/>
      <c r="C59" s="90"/>
      <c r="D59" s="90"/>
      <c r="E59" s="90"/>
      <c r="F59" s="90"/>
      <c r="H59" s="62">
        <f>'CRITERIA SELECTION'!H46</f>
        <v>0</v>
      </c>
      <c r="I59" s="62">
        <f>'CRITERIA SELECTION'!I46</f>
        <v>0</v>
      </c>
      <c r="J59" s="74" t="str">
        <f>IF(H59="x",SCORING!W45, "No score")</f>
        <v>No score</v>
      </c>
    </row>
    <row r="60" spans="1:10" ht="16.5" thickBot="1" x14ac:dyDescent="0.45">
      <c r="A60" s="90" t="s">
        <v>49</v>
      </c>
      <c r="B60" s="90"/>
      <c r="C60" s="90"/>
      <c r="D60" s="90"/>
      <c r="E60" s="90"/>
      <c r="F60" s="90"/>
      <c r="H60" s="62">
        <f>'CRITERIA SELECTION'!H47</f>
        <v>0</v>
      </c>
      <c r="I60" s="62">
        <f>'CRITERIA SELECTION'!I47</f>
        <v>0</v>
      </c>
      <c r="J60" s="74" t="str">
        <f>IF(H60="x",SCORING!W51, "No score")</f>
        <v>No score</v>
      </c>
    </row>
    <row r="61" spans="1:10" ht="16.5" thickBot="1" x14ac:dyDescent="0.45">
      <c r="A61" s="92" t="s">
        <v>89</v>
      </c>
      <c r="B61" s="92"/>
      <c r="C61" s="92"/>
      <c r="D61" s="92"/>
      <c r="E61" s="92"/>
      <c r="F61" s="92"/>
      <c r="G61" s="92"/>
      <c r="H61" s="92"/>
      <c r="I61" s="92"/>
      <c r="J61" s="92"/>
    </row>
    <row r="62" spans="1:10" ht="16.5" thickBot="1" x14ac:dyDescent="0.45">
      <c r="A62" s="90" t="s">
        <v>71</v>
      </c>
      <c r="B62" s="90"/>
      <c r="C62" s="90"/>
      <c r="D62" s="90"/>
      <c r="E62" s="90"/>
      <c r="F62" s="90"/>
      <c r="H62" s="62">
        <f>'CRITERIA SELECTION'!H49</f>
        <v>0</v>
      </c>
      <c r="I62" s="62">
        <f>'CRITERIA SELECTION'!I49</f>
        <v>0</v>
      </c>
      <c r="J62" s="74" t="str">
        <f>IF(H62="x",SCORING!AC9, "No score")</f>
        <v>No score</v>
      </c>
    </row>
    <row r="63" spans="1:10" ht="16.5" thickBot="1" x14ac:dyDescent="0.45">
      <c r="A63" s="90" t="s">
        <v>68</v>
      </c>
      <c r="B63" s="90"/>
      <c r="C63" s="90"/>
      <c r="D63" s="90"/>
      <c r="E63" s="90"/>
      <c r="F63" s="90"/>
      <c r="H63" s="62">
        <f>'CRITERIA SELECTION'!H50</f>
        <v>0</v>
      </c>
      <c r="I63" s="62">
        <f>'CRITERIA SELECTION'!I50</f>
        <v>0</v>
      </c>
      <c r="J63" s="74" t="str">
        <f>IF(H63="x",SCORING!AC15, "No score")</f>
        <v>No score</v>
      </c>
    </row>
    <row r="64" spans="1:10" ht="16.5" thickBot="1" x14ac:dyDescent="0.45">
      <c r="A64" s="90" t="s">
        <v>70</v>
      </c>
      <c r="B64" s="90"/>
      <c r="C64" s="90"/>
      <c r="D64" s="90"/>
      <c r="E64" s="90"/>
      <c r="F64" s="90"/>
      <c r="H64" s="62">
        <f>'CRITERIA SELECTION'!H51</f>
        <v>0</v>
      </c>
      <c r="I64" s="62">
        <f>'CRITERIA SELECTION'!I51</f>
        <v>0</v>
      </c>
      <c r="J64" s="74" t="str">
        <f>IF(H64="x",SCORING!AC21, "No score")</f>
        <v>No score</v>
      </c>
    </row>
    <row r="65" spans="1:10" ht="16.5" thickBot="1" x14ac:dyDescent="0.45">
      <c r="A65" s="90" t="s">
        <v>50</v>
      </c>
      <c r="B65" s="90"/>
      <c r="C65" s="90"/>
      <c r="D65" s="90"/>
      <c r="E65" s="90"/>
      <c r="F65" s="90"/>
      <c r="H65" s="62">
        <f>'CRITERIA SELECTION'!H52</f>
        <v>0</v>
      </c>
      <c r="I65" s="62">
        <f>'CRITERIA SELECTION'!I52</f>
        <v>0</v>
      </c>
      <c r="J65" s="74" t="str">
        <f>IF(H65="x",SCORING!AC27, "No score")</f>
        <v>No score</v>
      </c>
    </row>
    <row r="66" spans="1:10" ht="16.5" thickBot="1" x14ac:dyDescent="0.45">
      <c r="A66" s="90" t="s">
        <v>51</v>
      </c>
      <c r="B66" s="90"/>
      <c r="C66" s="90"/>
      <c r="D66" s="90"/>
      <c r="E66" s="90"/>
      <c r="F66" s="90"/>
      <c r="H66" s="62">
        <f>'CRITERIA SELECTION'!H53</f>
        <v>0</v>
      </c>
      <c r="I66" s="62">
        <f>'CRITERIA SELECTION'!I53</f>
        <v>0</v>
      </c>
      <c r="J66" s="51" t="str">
        <f>IF(H66="x",SCORING!AC33, "No score")</f>
        <v>No score</v>
      </c>
    </row>
    <row r="67" spans="1:10" ht="16.5" thickBot="1" x14ac:dyDescent="0.45">
      <c r="A67" s="90" t="s">
        <v>5</v>
      </c>
      <c r="B67" s="90"/>
      <c r="C67" s="90"/>
      <c r="D67" s="90"/>
      <c r="E67" s="90"/>
      <c r="F67" s="90"/>
      <c r="H67" s="62">
        <f>'CRITERIA SELECTION'!H54</f>
        <v>0</v>
      </c>
      <c r="I67" s="62">
        <f>'CRITERIA SELECTION'!I54</f>
        <v>0</v>
      </c>
      <c r="J67" s="51" t="str">
        <f>IF(H67="x",SCORING!AC39, "No score")</f>
        <v>No score</v>
      </c>
    </row>
  </sheetData>
  <sheetProtection algorithmName="SHA-512" hashValue="/Z+h32Ig1ELzC8nh6oC/Wfb/gfyl9RPVZ2IwHCoxjaLnGK300EtnQePegubxF5Ptgk6DNbzv52M2RVoLC/OnKQ==" saltValue="UnFyqbdtsZZiam6Zyy13fA==" spinCount="100000" sheet="1" objects="1" scenarios="1"/>
  <mergeCells count="58">
    <mergeCell ref="C2:C3"/>
    <mergeCell ref="H9:I13"/>
    <mergeCell ref="A19:I19"/>
    <mergeCell ref="D5:F5"/>
    <mergeCell ref="D2:F3"/>
    <mergeCell ref="A25:F25"/>
    <mergeCell ref="A26:F26"/>
    <mergeCell ref="A27:F27"/>
    <mergeCell ref="A29:F29"/>
    <mergeCell ref="A20:F20"/>
    <mergeCell ref="A21:F21"/>
    <mergeCell ref="A22:F22"/>
    <mergeCell ref="A35:F35"/>
    <mergeCell ref="A36:F36"/>
    <mergeCell ref="A37:F37"/>
    <mergeCell ref="A30:F30"/>
    <mergeCell ref="A31:F31"/>
    <mergeCell ref="A33:F33"/>
    <mergeCell ref="A34:F34"/>
    <mergeCell ref="A40:F40"/>
    <mergeCell ref="A41:F41"/>
    <mergeCell ref="A42:F42"/>
    <mergeCell ref="A43:F43"/>
    <mergeCell ref="A44:F44"/>
    <mergeCell ref="A50:F50"/>
    <mergeCell ref="A51:F51"/>
    <mergeCell ref="A52:F52"/>
    <mergeCell ref="A45:F45"/>
    <mergeCell ref="A47:F47"/>
    <mergeCell ref="A48:F48"/>
    <mergeCell ref="A49:F49"/>
    <mergeCell ref="A63:F63"/>
    <mergeCell ref="A64:F64"/>
    <mergeCell ref="A55:F55"/>
    <mergeCell ref="A56:F56"/>
    <mergeCell ref="A57:F57"/>
    <mergeCell ref="A59:F59"/>
    <mergeCell ref="A65:F65"/>
    <mergeCell ref="A66:F66"/>
    <mergeCell ref="A67:F67"/>
    <mergeCell ref="A23:J23"/>
    <mergeCell ref="A24:J24"/>
    <mergeCell ref="A28:J28"/>
    <mergeCell ref="A32:J32"/>
    <mergeCell ref="A38:J38"/>
    <mergeCell ref="A39:J39"/>
    <mergeCell ref="A46:J46"/>
    <mergeCell ref="A53:J53"/>
    <mergeCell ref="A54:J54"/>
    <mergeCell ref="A58:J58"/>
    <mergeCell ref="A61:J61"/>
    <mergeCell ref="A60:F60"/>
    <mergeCell ref="A62:F62"/>
    <mergeCell ref="J9:K13"/>
    <mergeCell ref="D8:F8"/>
    <mergeCell ref="D11:F11"/>
    <mergeCell ref="D14:F14"/>
    <mergeCell ref="D17:F17"/>
  </mergeCells>
  <conditionalFormatting sqref="H20:H22">
    <cfRule type="cellIs" dxfId="26" priority="32" operator="equal">
      <formula>"x"</formula>
    </cfRule>
    <cfRule type="cellIs" dxfId="25" priority="33" operator="equal">
      <formula>"x"</formula>
    </cfRule>
  </conditionalFormatting>
  <conditionalFormatting sqref="H25:H27">
    <cfRule type="cellIs" dxfId="24" priority="29" operator="equal">
      <formula>"x"</formula>
    </cfRule>
    <cfRule type="cellIs" dxfId="23" priority="30" operator="equal">
      <formula>"x"</formula>
    </cfRule>
  </conditionalFormatting>
  <conditionalFormatting sqref="H29:H31">
    <cfRule type="cellIs" dxfId="22" priority="26" operator="equal">
      <formula>"x"</formula>
    </cfRule>
    <cfRule type="cellIs" dxfId="21" priority="27" operator="equal">
      <formula>"x"</formula>
    </cfRule>
  </conditionalFormatting>
  <conditionalFormatting sqref="H33:H37">
    <cfRule type="cellIs" dxfId="20" priority="23" operator="equal">
      <formula>"x"</formula>
    </cfRule>
    <cfRule type="cellIs" dxfId="19" priority="24" operator="equal">
      <formula>"x"</formula>
    </cfRule>
  </conditionalFormatting>
  <conditionalFormatting sqref="H40:H45">
    <cfRule type="cellIs" dxfId="18" priority="20" operator="equal">
      <formula>"x"</formula>
    </cfRule>
    <cfRule type="cellIs" dxfId="17" priority="21" operator="equal">
      <formula>"x"</formula>
    </cfRule>
  </conditionalFormatting>
  <conditionalFormatting sqref="H47:H52">
    <cfRule type="cellIs" dxfId="16" priority="17" operator="equal">
      <formula>"x"</formula>
    </cfRule>
    <cfRule type="cellIs" dxfId="15" priority="18" operator="equal">
      <formula>"x"</formula>
    </cfRule>
  </conditionalFormatting>
  <conditionalFormatting sqref="H55:H57">
    <cfRule type="cellIs" dxfId="14" priority="14" operator="equal">
      <formula>"x"</formula>
    </cfRule>
    <cfRule type="cellIs" dxfId="13" priority="15" operator="equal">
      <formula>"x"</formula>
    </cfRule>
  </conditionalFormatting>
  <conditionalFormatting sqref="H59:H60">
    <cfRule type="cellIs" dxfId="12" priority="11" operator="equal">
      <formula>"x"</formula>
    </cfRule>
    <cfRule type="cellIs" dxfId="11" priority="12" operator="equal">
      <formula>"x"</formula>
    </cfRule>
  </conditionalFormatting>
  <conditionalFormatting sqref="H62:H67">
    <cfRule type="cellIs" dxfId="10" priority="2" operator="equal">
      <formula>"x"</formula>
    </cfRule>
    <cfRule type="cellIs" dxfId="9" priority="3" operator="equal">
      <formula>"x"</formula>
    </cfRule>
  </conditionalFormatting>
  <conditionalFormatting sqref="I20:I22">
    <cfRule type="cellIs" dxfId="8" priority="31" operator="equal">
      <formula>"x"</formula>
    </cfRule>
  </conditionalFormatting>
  <conditionalFormatting sqref="I25:I27">
    <cfRule type="cellIs" dxfId="7" priority="28" operator="equal">
      <formula>"x"</formula>
    </cfRule>
  </conditionalFormatting>
  <conditionalFormatting sqref="I29:I31">
    <cfRule type="cellIs" dxfId="6" priority="25" operator="equal">
      <formula>"x"</formula>
    </cfRule>
  </conditionalFormatting>
  <conditionalFormatting sqref="I33:I37">
    <cfRule type="cellIs" dxfId="5" priority="22" operator="equal">
      <formula>"x"</formula>
    </cfRule>
  </conditionalFormatting>
  <conditionalFormatting sqref="I40:I45">
    <cfRule type="cellIs" dxfId="4" priority="19" operator="equal">
      <formula>"x"</formula>
    </cfRule>
  </conditionalFormatting>
  <conditionalFormatting sqref="I47:I52">
    <cfRule type="cellIs" dxfId="3" priority="16" operator="equal">
      <formula>"x"</formula>
    </cfRule>
  </conditionalFormatting>
  <conditionalFormatting sqref="I55:I57">
    <cfRule type="cellIs" dxfId="2" priority="13" operator="equal">
      <formula>"x"</formula>
    </cfRule>
  </conditionalFormatting>
  <conditionalFormatting sqref="I59:I60">
    <cfRule type="cellIs" dxfId="1" priority="10" operator="equal">
      <formula>"x"</formula>
    </cfRule>
  </conditionalFormatting>
  <conditionalFormatting sqref="I62:I67">
    <cfRule type="cellIs" dxfId="0" priority="1" operator="equal">
      <formula>"x"</formula>
    </cfRule>
  </conditionalFormatting>
  <dataValidations count="2">
    <dataValidation type="textLength" allowBlank="1" showInputMessage="1" showErrorMessage="1" error="Mark your answer with &quot;x&quot;" promptTitle="Relevant criteria?" sqref="H40:H45 H20:H22 H25:H27 H29:H31 H33:H37 H47:H52 H55:H57 H59:H60 H62:H67" xr:uid="{55AB57D2-578E-49E4-BEC7-65B358B1DB8F}">
      <formula1>1</formula1>
      <formula2>1</formula2>
    </dataValidation>
    <dataValidation type="textLength" allowBlank="1" showInputMessage="1" showErrorMessage="1" sqref="I59:I60 I55:I57 I20:I22 I47:I52 I25:I27 I29:I31 I40:I45 I33:I37 I62:I67" xr:uid="{BD040AB7-B846-4FE7-9E9F-FF3CE18E4ECE}">
      <formula1>1</formula1>
      <formula2>1</formula2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PROJECT PROFILE</vt:lpstr>
      <vt:lpstr>CRITERIA SELECTION</vt:lpstr>
      <vt:lpstr>WEIGHTING</vt:lpstr>
      <vt:lpstr>SCORING</vt:lpstr>
      <vt:lpstr>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Andras PERENYI</dc:creator>
  <cp:lastModifiedBy>Marcell CSANADI</cp:lastModifiedBy>
  <dcterms:created xsi:type="dcterms:W3CDTF">2025-01-21T20:11:01Z</dcterms:created>
  <dcterms:modified xsi:type="dcterms:W3CDTF">2025-07-15T11:31:04Z</dcterms:modified>
</cp:coreProperties>
</file>